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Záloha\Zakázky\2023\Chytrá laboratoř\"/>
    </mc:Choice>
  </mc:AlternateContent>
  <xr:revisionPtr revIDLastSave="0" documentId="8_{7B5915F1-269B-4964-A841-1B3CA971F1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1 01 Pol" sheetId="12" r:id="rId4"/>
    <sheet name="D.1.3 03 Pol" sheetId="13" r:id="rId5"/>
    <sheet name="D.1.4 02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'D.1.1 01 Pol'!$1:$7</definedName>
    <definedName name="_xlnm.Print_Titles" localSheetId="4">'D.1.3 03 Pol'!$1:$7</definedName>
    <definedName name="_xlnm.Print_Titles" localSheetId="5">'D.1.4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 01 Pol'!$A$1:$Y$282</definedName>
    <definedName name="_xlnm.Print_Area" localSheetId="4">'D.1.3 03 Pol'!$A$1:$Y$12</definedName>
    <definedName name="_xlnm.Print_Area" localSheetId="5">'D.1.4 02 Pol'!$A$1:$Y$12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11" i="14"/>
  <c r="I8" i="14"/>
  <c r="K8" i="14"/>
  <c r="O8" i="14"/>
  <c r="Q8" i="14"/>
  <c r="V8" i="14"/>
  <c r="G9" i="14"/>
  <c r="G8" i="14" s="1"/>
  <c r="I9" i="14"/>
  <c r="K9" i="14"/>
  <c r="O9" i="14"/>
  <c r="Q9" i="14"/>
  <c r="V9" i="14"/>
  <c r="AE11" i="14"/>
  <c r="AF11" i="14"/>
  <c r="G11" i="13"/>
  <c r="I8" i="13"/>
  <c r="K8" i="13"/>
  <c r="O8" i="13"/>
  <c r="Q8" i="13"/>
  <c r="V8" i="13"/>
  <c r="G9" i="13"/>
  <c r="G8" i="13" s="1"/>
  <c r="I9" i="13"/>
  <c r="K9" i="13"/>
  <c r="O9" i="13"/>
  <c r="Q9" i="13"/>
  <c r="V9" i="13"/>
  <c r="AE11" i="13"/>
  <c r="AF11" i="13"/>
  <c r="G281" i="12"/>
  <c r="BA277" i="12"/>
  <c r="BA263" i="12"/>
  <c r="BA42" i="12"/>
  <c r="BA27" i="12"/>
  <c r="BA20" i="12"/>
  <c r="G8" i="12"/>
  <c r="I8" i="12"/>
  <c r="K8" i="12"/>
  <c r="O8" i="12"/>
  <c r="Q8" i="12"/>
  <c r="V8" i="12"/>
  <c r="G9" i="12"/>
  <c r="I9" i="12"/>
  <c r="K9" i="12"/>
  <c r="M9" i="12"/>
  <c r="M8" i="12" s="1"/>
  <c r="O9" i="12"/>
  <c r="Q9" i="12"/>
  <c r="V9" i="12"/>
  <c r="G12" i="12"/>
  <c r="I12" i="12"/>
  <c r="K12" i="12"/>
  <c r="M12" i="12"/>
  <c r="O12" i="12"/>
  <c r="V12" i="12"/>
  <c r="G13" i="12"/>
  <c r="I13" i="12"/>
  <c r="K13" i="12"/>
  <c r="M13" i="12"/>
  <c r="O13" i="12"/>
  <c r="Q13" i="12"/>
  <c r="Q12" i="12" s="1"/>
  <c r="V13" i="12"/>
  <c r="G16" i="12"/>
  <c r="I16" i="12"/>
  <c r="K16" i="12"/>
  <c r="M16" i="12"/>
  <c r="O16" i="12"/>
  <c r="Q16" i="12"/>
  <c r="V16" i="12"/>
  <c r="G19" i="12"/>
  <c r="I19" i="12"/>
  <c r="K19" i="12"/>
  <c r="O19" i="12"/>
  <c r="O15" i="12" s="1"/>
  <c r="Q19" i="12"/>
  <c r="Q15" i="12" s="1"/>
  <c r="V19" i="12"/>
  <c r="G22" i="12"/>
  <c r="M22" i="12" s="1"/>
  <c r="I22" i="12"/>
  <c r="K22" i="12"/>
  <c r="O22" i="12"/>
  <c r="Q22" i="12"/>
  <c r="V22" i="12"/>
  <c r="V15" i="12" s="1"/>
  <c r="G24" i="12"/>
  <c r="M24" i="12" s="1"/>
  <c r="I24" i="12"/>
  <c r="K24" i="12"/>
  <c r="O24" i="12"/>
  <c r="Q24" i="12"/>
  <c r="V24" i="12"/>
  <c r="G26" i="12"/>
  <c r="M26" i="12" s="1"/>
  <c r="I26" i="12"/>
  <c r="K26" i="12"/>
  <c r="K15" i="12" s="1"/>
  <c r="O26" i="12"/>
  <c r="Q26" i="12"/>
  <c r="V26" i="12"/>
  <c r="G32" i="12"/>
  <c r="I32" i="12"/>
  <c r="K32" i="12"/>
  <c r="M32" i="12"/>
  <c r="V32" i="12"/>
  <c r="G33" i="12"/>
  <c r="I33" i="12"/>
  <c r="K33" i="12"/>
  <c r="M33" i="12"/>
  <c r="O33" i="12"/>
  <c r="O32" i="12" s="1"/>
  <c r="Q33" i="12"/>
  <c r="Q32" i="12" s="1"/>
  <c r="V33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40" i="12"/>
  <c r="O40" i="12"/>
  <c r="G41" i="12"/>
  <c r="M41" i="12" s="1"/>
  <c r="M40" i="12" s="1"/>
  <c r="I41" i="12"/>
  <c r="I40" i="12" s="1"/>
  <c r="K41" i="12"/>
  <c r="O41" i="12"/>
  <c r="Q41" i="12"/>
  <c r="Q40" i="12" s="1"/>
  <c r="V41" i="12"/>
  <c r="G44" i="12"/>
  <c r="M44" i="12" s="1"/>
  <c r="I44" i="12"/>
  <c r="K44" i="12"/>
  <c r="K40" i="12" s="1"/>
  <c r="O44" i="12"/>
  <c r="Q44" i="12"/>
  <c r="V44" i="12"/>
  <c r="V40" i="12" s="1"/>
  <c r="G47" i="12"/>
  <c r="V47" i="12"/>
  <c r="G48" i="12"/>
  <c r="I48" i="12"/>
  <c r="I47" i="12" s="1"/>
  <c r="K48" i="12"/>
  <c r="K47" i="12" s="1"/>
  <c r="M48" i="12"/>
  <c r="M47" i="12" s="1"/>
  <c r="O48" i="12"/>
  <c r="Q48" i="12"/>
  <c r="V48" i="12"/>
  <c r="G50" i="12"/>
  <c r="I50" i="12"/>
  <c r="K50" i="12"/>
  <c r="M50" i="12"/>
  <c r="O50" i="12"/>
  <c r="Q50" i="12"/>
  <c r="Q47" i="12" s="1"/>
  <c r="V50" i="12"/>
  <c r="G52" i="12"/>
  <c r="I52" i="12"/>
  <c r="K52" i="12"/>
  <c r="M52" i="12"/>
  <c r="O52" i="12"/>
  <c r="Q52" i="12"/>
  <c r="G53" i="12"/>
  <c r="I53" i="12"/>
  <c r="K53" i="12"/>
  <c r="M53" i="12"/>
  <c r="O53" i="12"/>
  <c r="Q53" i="12"/>
  <c r="V53" i="12"/>
  <c r="V52" i="12" s="1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V55" i="12" s="1"/>
  <c r="G61" i="12"/>
  <c r="I61" i="12"/>
  <c r="K61" i="12"/>
  <c r="M61" i="12"/>
  <c r="O61" i="12"/>
  <c r="Q61" i="12"/>
  <c r="V61" i="12"/>
  <c r="G65" i="12"/>
  <c r="M65" i="12" s="1"/>
  <c r="I65" i="12"/>
  <c r="K65" i="12"/>
  <c r="O65" i="12"/>
  <c r="O55" i="12" s="1"/>
  <c r="Q65" i="12"/>
  <c r="V65" i="12"/>
  <c r="G67" i="12"/>
  <c r="I67" i="12"/>
  <c r="K67" i="12"/>
  <c r="M67" i="12"/>
  <c r="O67" i="12"/>
  <c r="Q67" i="12"/>
  <c r="Q55" i="12" s="1"/>
  <c r="V67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O81" i="12"/>
  <c r="Q81" i="12"/>
  <c r="V81" i="12"/>
  <c r="G82" i="12"/>
  <c r="M82" i="12" s="1"/>
  <c r="M81" i="12" s="1"/>
  <c r="I82" i="12"/>
  <c r="I81" i="12" s="1"/>
  <c r="K82" i="12"/>
  <c r="K81" i="12" s="1"/>
  <c r="O82" i="12"/>
  <c r="Q82" i="12"/>
  <c r="V82" i="12"/>
  <c r="I84" i="12"/>
  <c r="K84" i="12"/>
  <c r="M84" i="12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Q84" i="12" s="1"/>
  <c r="V88" i="12"/>
  <c r="G92" i="12"/>
  <c r="I92" i="12"/>
  <c r="K92" i="12"/>
  <c r="M92" i="12"/>
  <c r="O92" i="12"/>
  <c r="Q92" i="12"/>
  <c r="V92" i="12"/>
  <c r="V84" i="12" s="1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100" i="12"/>
  <c r="M100" i="12" s="1"/>
  <c r="I100" i="12"/>
  <c r="I99" i="12" s="1"/>
  <c r="K100" i="12"/>
  <c r="O100" i="12"/>
  <c r="Q100" i="12"/>
  <c r="V100" i="12"/>
  <c r="G102" i="12"/>
  <c r="I102" i="12"/>
  <c r="K102" i="12"/>
  <c r="M102" i="12"/>
  <c r="O102" i="12"/>
  <c r="Q102" i="12"/>
  <c r="V102" i="12"/>
  <c r="G105" i="12"/>
  <c r="I105" i="12"/>
  <c r="K105" i="12"/>
  <c r="M105" i="12"/>
  <c r="O105" i="12"/>
  <c r="O99" i="12" s="1"/>
  <c r="Q105" i="12"/>
  <c r="V105" i="12"/>
  <c r="G107" i="12"/>
  <c r="I107" i="12"/>
  <c r="K107" i="12"/>
  <c r="M107" i="12"/>
  <c r="O107" i="12"/>
  <c r="Q107" i="12"/>
  <c r="Q99" i="12" s="1"/>
  <c r="V107" i="12"/>
  <c r="G109" i="12"/>
  <c r="I109" i="12"/>
  <c r="K109" i="12"/>
  <c r="M109" i="12"/>
  <c r="O109" i="12"/>
  <c r="Q109" i="12"/>
  <c r="V109" i="12"/>
  <c r="V99" i="12" s="1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3" i="12"/>
  <c r="I123" i="12"/>
  <c r="K123" i="12"/>
  <c r="K122" i="12" s="1"/>
  <c r="M123" i="12"/>
  <c r="O123" i="12"/>
  <c r="Q123" i="12"/>
  <c r="V123" i="12"/>
  <c r="G126" i="12"/>
  <c r="I126" i="12"/>
  <c r="K126" i="12"/>
  <c r="M126" i="12"/>
  <c r="O126" i="12"/>
  <c r="O122" i="12" s="1"/>
  <c r="Q126" i="12"/>
  <c r="V126" i="12"/>
  <c r="G128" i="12"/>
  <c r="I128" i="12"/>
  <c r="K128" i="12"/>
  <c r="O128" i="12"/>
  <c r="Q128" i="12"/>
  <c r="Q122" i="12" s="1"/>
  <c r="V128" i="12"/>
  <c r="G130" i="12"/>
  <c r="M130" i="12" s="1"/>
  <c r="I130" i="12"/>
  <c r="K130" i="12"/>
  <c r="O130" i="12"/>
  <c r="Q130" i="12"/>
  <c r="V130" i="12"/>
  <c r="G132" i="12"/>
  <c r="M132" i="12" s="1"/>
  <c r="I132" i="12"/>
  <c r="I122" i="12" s="1"/>
  <c r="K132" i="12"/>
  <c r="O132" i="12"/>
  <c r="Q132" i="12"/>
  <c r="V132" i="12"/>
  <c r="G135" i="12"/>
  <c r="I135" i="12"/>
  <c r="K135" i="12"/>
  <c r="M135" i="12"/>
  <c r="O135" i="12"/>
  <c r="Q135" i="12"/>
  <c r="V135" i="12"/>
  <c r="G138" i="12"/>
  <c r="I138" i="12"/>
  <c r="K138" i="12"/>
  <c r="M138" i="12"/>
  <c r="O138" i="12"/>
  <c r="Q138" i="12"/>
  <c r="V138" i="12"/>
  <c r="I139" i="12"/>
  <c r="K139" i="12"/>
  <c r="O139" i="12"/>
  <c r="Q139" i="12"/>
  <c r="G140" i="12"/>
  <c r="I140" i="12"/>
  <c r="K140" i="12"/>
  <c r="M140" i="12"/>
  <c r="O140" i="12"/>
  <c r="Q140" i="12"/>
  <c r="V140" i="12"/>
  <c r="V139" i="12" s="1"/>
  <c r="G142" i="12"/>
  <c r="I142" i="12"/>
  <c r="K142" i="12"/>
  <c r="M142" i="12"/>
  <c r="O142" i="12"/>
  <c r="Q142" i="12"/>
  <c r="V142" i="12"/>
  <c r="G144" i="12"/>
  <c r="I144" i="12"/>
  <c r="K144" i="12"/>
  <c r="O144" i="12"/>
  <c r="Q144" i="12"/>
  <c r="V144" i="12"/>
  <c r="G147" i="12"/>
  <c r="M147" i="12" s="1"/>
  <c r="I147" i="12"/>
  <c r="K147" i="12"/>
  <c r="O147" i="12"/>
  <c r="Q147" i="12"/>
  <c r="V147" i="12"/>
  <c r="G149" i="12"/>
  <c r="M149" i="12" s="1"/>
  <c r="I149" i="12"/>
  <c r="I146" i="12" s="1"/>
  <c r="K149" i="12"/>
  <c r="O149" i="12"/>
  <c r="Q149" i="12"/>
  <c r="V149" i="12"/>
  <c r="G153" i="12"/>
  <c r="I153" i="12"/>
  <c r="K153" i="12"/>
  <c r="M153" i="12"/>
  <c r="O153" i="12"/>
  <c r="Q153" i="12"/>
  <c r="V153" i="12"/>
  <c r="G156" i="12"/>
  <c r="I156" i="12"/>
  <c r="K156" i="12"/>
  <c r="M156" i="12"/>
  <c r="O156" i="12"/>
  <c r="Q156" i="12"/>
  <c r="V156" i="12"/>
  <c r="G164" i="12"/>
  <c r="I164" i="12"/>
  <c r="K164" i="12"/>
  <c r="M164" i="12"/>
  <c r="O164" i="12"/>
  <c r="Q164" i="12"/>
  <c r="Q146" i="12" s="1"/>
  <c r="V164" i="12"/>
  <c r="G167" i="12"/>
  <c r="I167" i="12"/>
  <c r="K167" i="12"/>
  <c r="M167" i="12"/>
  <c r="O167" i="12"/>
  <c r="Q167" i="12"/>
  <c r="V167" i="12"/>
  <c r="V146" i="12" s="1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8" i="12"/>
  <c r="I178" i="12"/>
  <c r="K178" i="12"/>
  <c r="M178" i="12"/>
  <c r="O178" i="12"/>
  <c r="Q178" i="12"/>
  <c r="V178" i="12"/>
  <c r="G180" i="12"/>
  <c r="I180" i="12"/>
  <c r="K180" i="12"/>
  <c r="M180" i="12"/>
  <c r="O180" i="12"/>
  <c r="Q180" i="12"/>
  <c r="V180" i="12"/>
  <c r="G182" i="12"/>
  <c r="I182" i="12"/>
  <c r="K182" i="12"/>
  <c r="M182" i="12"/>
  <c r="O182" i="12"/>
  <c r="Q182" i="12"/>
  <c r="V182" i="12"/>
  <c r="G185" i="12"/>
  <c r="I185" i="12"/>
  <c r="K185" i="12"/>
  <c r="M185" i="12"/>
  <c r="O185" i="12"/>
  <c r="Q185" i="12"/>
  <c r="V185" i="12"/>
  <c r="G193" i="12"/>
  <c r="I193" i="12"/>
  <c r="K193" i="12"/>
  <c r="M193" i="12"/>
  <c r="O193" i="12"/>
  <c r="Q193" i="12"/>
  <c r="V193" i="12"/>
  <c r="G196" i="12"/>
  <c r="M196" i="12" s="1"/>
  <c r="I196" i="12"/>
  <c r="K196" i="12"/>
  <c r="O196" i="12"/>
  <c r="Q196" i="12"/>
  <c r="V196" i="12"/>
  <c r="G199" i="12"/>
  <c r="M199" i="12" s="1"/>
  <c r="I199" i="12"/>
  <c r="K199" i="12"/>
  <c r="O199" i="12"/>
  <c r="Q199" i="12"/>
  <c r="V199" i="12"/>
  <c r="G202" i="12"/>
  <c r="M202" i="12" s="1"/>
  <c r="I202" i="12"/>
  <c r="K202" i="12"/>
  <c r="O202" i="12"/>
  <c r="Q202" i="12"/>
  <c r="V202" i="12"/>
  <c r="G205" i="12"/>
  <c r="M205" i="12" s="1"/>
  <c r="I205" i="12"/>
  <c r="K205" i="12"/>
  <c r="O205" i="12"/>
  <c r="Q205" i="12"/>
  <c r="V205" i="12"/>
  <c r="G208" i="12"/>
  <c r="I208" i="12"/>
  <c r="K208" i="12"/>
  <c r="K207" i="12" s="1"/>
  <c r="M208" i="12"/>
  <c r="M207" i="12" s="1"/>
  <c r="O208" i="12"/>
  <c r="O207" i="12" s="1"/>
  <c r="Q208" i="12"/>
  <c r="V208" i="12"/>
  <c r="G211" i="12"/>
  <c r="I211" i="12"/>
  <c r="K211" i="12"/>
  <c r="M211" i="12"/>
  <c r="O211" i="12"/>
  <c r="Q211" i="12"/>
  <c r="V211" i="12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Q216" i="12"/>
  <c r="V216" i="12"/>
  <c r="G218" i="12"/>
  <c r="M218" i="12" s="1"/>
  <c r="I218" i="12"/>
  <c r="I207" i="12" s="1"/>
  <c r="K218" i="12"/>
  <c r="O218" i="12"/>
  <c r="Q218" i="12"/>
  <c r="V218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5" i="12"/>
  <c r="I225" i="12"/>
  <c r="K225" i="12"/>
  <c r="M225" i="12"/>
  <c r="O225" i="12"/>
  <c r="Q225" i="12"/>
  <c r="V225" i="12"/>
  <c r="G227" i="12"/>
  <c r="I227" i="12"/>
  <c r="K227" i="12"/>
  <c r="M227" i="12"/>
  <c r="O227" i="12"/>
  <c r="Q227" i="12"/>
  <c r="V227" i="12"/>
  <c r="K229" i="12"/>
  <c r="G230" i="12"/>
  <c r="I230" i="12"/>
  <c r="K230" i="12"/>
  <c r="M230" i="12"/>
  <c r="O230" i="12"/>
  <c r="Q230" i="12"/>
  <c r="V230" i="12"/>
  <c r="G234" i="12"/>
  <c r="I234" i="12"/>
  <c r="K234" i="12"/>
  <c r="O234" i="12"/>
  <c r="O229" i="12" s="1"/>
  <c r="Q234" i="12"/>
  <c r="Q229" i="12" s="1"/>
  <c r="V234" i="12"/>
  <c r="G236" i="12"/>
  <c r="M236" i="12" s="1"/>
  <c r="I236" i="12"/>
  <c r="I229" i="12" s="1"/>
  <c r="K236" i="12"/>
  <c r="O236" i="12"/>
  <c r="Q236" i="12"/>
  <c r="V236" i="12"/>
  <c r="V229" i="12" s="1"/>
  <c r="G239" i="12"/>
  <c r="M239" i="12" s="1"/>
  <c r="I239" i="12"/>
  <c r="K239" i="12"/>
  <c r="O239" i="12"/>
  <c r="Q239" i="12"/>
  <c r="V239" i="12"/>
  <c r="G240" i="12"/>
  <c r="I240" i="12"/>
  <c r="K240" i="12"/>
  <c r="G241" i="12"/>
  <c r="I241" i="12"/>
  <c r="K241" i="12"/>
  <c r="M241" i="12"/>
  <c r="M240" i="12" s="1"/>
  <c r="O241" i="12"/>
  <c r="O240" i="12" s="1"/>
  <c r="Q241" i="12"/>
  <c r="V241" i="12"/>
  <c r="G243" i="12"/>
  <c r="I243" i="12"/>
  <c r="K243" i="12"/>
  <c r="M243" i="12"/>
  <c r="O243" i="12"/>
  <c r="Q243" i="12"/>
  <c r="Q240" i="12" s="1"/>
  <c r="V243" i="12"/>
  <c r="G245" i="12"/>
  <c r="I245" i="12"/>
  <c r="K245" i="12"/>
  <c r="M245" i="12"/>
  <c r="O245" i="12"/>
  <c r="Q245" i="12"/>
  <c r="V245" i="12"/>
  <c r="V240" i="12" s="1"/>
  <c r="K247" i="12"/>
  <c r="G248" i="12"/>
  <c r="I248" i="12"/>
  <c r="K248" i="12"/>
  <c r="O248" i="12"/>
  <c r="O247" i="12" s="1"/>
  <c r="Q248" i="12"/>
  <c r="Q247" i="12" s="1"/>
  <c r="V248" i="12"/>
  <c r="G252" i="12"/>
  <c r="M252" i="12" s="1"/>
  <c r="I252" i="12"/>
  <c r="I247" i="12" s="1"/>
  <c r="K252" i="12"/>
  <c r="O252" i="12"/>
  <c r="Q252" i="12"/>
  <c r="V252" i="12"/>
  <c r="V247" i="12" s="1"/>
  <c r="G254" i="12"/>
  <c r="G255" i="12"/>
  <c r="I255" i="12"/>
  <c r="I254" i="12" s="1"/>
  <c r="K255" i="12"/>
  <c r="K254" i="12" s="1"/>
  <c r="M255" i="12"/>
  <c r="M254" i="12" s="1"/>
  <c r="O255" i="12"/>
  <c r="Q255" i="12"/>
  <c r="V255" i="12"/>
  <c r="G256" i="12"/>
  <c r="I256" i="12"/>
  <c r="K256" i="12"/>
  <c r="M256" i="12"/>
  <c r="O256" i="12"/>
  <c r="O254" i="12" s="1"/>
  <c r="Q256" i="12"/>
  <c r="V256" i="12"/>
  <c r="G257" i="12"/>
  <c r="I257" i="12"/>
  <c r="K257" i="12"/>
  <c r="M257" i="12"/>
  <c r="O257" i="12"/>
  <c r="Q257" i="12"/>
  <c r="Q254" i="12" s="1"/>
  <c r="V257" i="12"/>
  <c r="G258" i="12"/>
  <c r="I258" i="12"/>
  <c r="K258" i="12"/>
  <c r="M258" i="12"/>
  <c r="O258" i="12"/>
  <c r="Q258" i="12"/>
  <c r="V258" i="12"/>
  <c r="V254" i="12" s="1"/>
  <c r="G261" i="12"/>
  <c r="I261" i="12"/>
  <c r="K261" i="12"/>
  <c r="M261" i="12"/>
  <c r="O261" i="12"/>
  <c r="O260" i="12" s="1"/>
  <c r="Q261" i="12"/>
  <c r="V261" i="12"/>
  <c r="G262" i="12"/>
  <c r="M262" i="12" s="1"/>
  <c r="I262" i="12"/>
  <c r="K262" i="12"/>
  <c r="O262" i="12"/>
  <c r="Q262" i="12"/>
  <c r="Q260" i="12" s="1"/>
  <c r="V262" i="12"/>
  <c r="V260" i="12" s="1"/>
  <c r="G264" i="12"/>
  <c r="M264" i="12" s="1"/>
  <c r="I264" i="12"/>
  <c r="K264" i="12"/>
  <c r="O264" i="12"/>
  <c r="Q264" i="12"/>
  <c r="V264" i="12"/>
  <c r="G265" i="12"/>
  <c r="M265" i="12" s="1"/>
  <c r="M260" i="12" s="1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8" i="12"/>
  <c r="I268" i="12"/>
  <c r="K268" i="12"/>
  <c r="M268" i="12"/>
  <c r="O268" i="12"/>
  <c r="Q268" i="12"/>
  <c r="V268" i="12"/>
  <c r="G269" i="12"/>
  <c r="I269" i="12"/>
  <c r="K269" i="12"/>
  <c r="M269" i="12"/>
  <c r="O269" i="12"/>
  <c r="Q269" i="12"/>
  <c r="V269" i="12"/>
  <c r="G270" i="12"/>
  <c r="I270" i="12"/>
  <c r="K270" i="12"/>
  <c r="M270" i="12"/>
  <c r="O270" i="12"/>
  <c r="Q270" i="12"/>
  <c r="V270" i="12"/>
  <c r="O271" i="12"/>
  <c r="Q271" i="12"/>
  <c r="V271" i="12"/>
  <c r="G272" i="12"/>
  <c r="M272" i="12" s="1"/>
  <c r="M271" i="12" s="1"/>
  <c r="I272" i="12"/>
  <c r="I271" i="12" s="1"/>
  <c r="K272" i="12"/>
  <c r="O272" i="12"/>
  <c r="Q272" i="12"/>
  <c r="V272" i="12"/>
  <c r="G274" i="12"/>
  <c r="M274" i="12" s="1"/>
  <c r="I274" i="12"/>
  <c r="K274" i="12"/>
  <c r="K271" i="12" s="1"/>
  <c r="O274" i="12"/>
  <c r="Q274" i="12"/>
  <c r="V274" i="12"/>
  <c r="V275" i="12"/>
  <c r="G276" i="12"/>
  <c r="G275" i="12" s="1"/>
  <c r="I276" i="12"/>
  <c r="K276" i="12"/>
  <c r="O276" i="12"/>
  <c r="O275" i="12" s="1"/>
  <c r="Q276" i="12"/>
  <c r="V276" i="12"/>
  <c r="G278" i="12"/>
  <c r="M278" i="12" s="1"/>
  <c r="I278" i="12"/>
  <c r="I275" i="12" s="1"/>
  <c r="K278" i="12"/>
  <c r="O278" i="12"/>
  <c r="Q278" i="12"/>
  <c r="Q275" i="12" s="1"/>
  <c r="V278" i="12"/>
  <c r="G279" i="12"/>
  <c r="I279" i="12"/>
  <c r="K279" i="12"/>
  <c r="K275" i="12" s="1"/>
  <c r="M279" i="12"/>
  <c r="O279" i="12"/>
  <c r="Q279" i="12"/>
  <c r="V279" i="12"/>
  <c r="AE281" i="12"/>
  <c r="I20" i="1"/>
  <c r="I19" i="1"/>
  <c r="I18" i="1"/>
  <c r="I17" i="1"/>
  <c r="I16" i="1"/>
  <c r="I86" i="1"/>
  <c r="J82" i="1" s="1"/>
  <c r="F47" i="1"/>
  <c r="G23" i="1" s="1"/>
  <c r="G47" i="1"/>
  <c r="G25" i="1" s="1"/>
  <c r="H47" i="1"/>
  <c r="I46" i="1"/>
  <c r="I45" i="1"/>
  <c r="I44" i="1"/>
  <c r="I43" i="1"/>
  <c r="I42" i="1"/>
  <c r="I41" i="1"/>
  <c r="I39" i="1"/>
  <c r="I47" i="1" s="1"/>
  <c r="J28" i="1"/>
  <c r="J26" i="1"/>
  <c r="G38" i="1"/>
  <c r="F38" i="1"/>
  <c r="J23" i="1"/>
  <c r="J24" i="1"/>
  <c r="J25" i="1"/>
  <c r="J27" i="1"/>
  <c r="E24" i="1"/>
  <c r="G24" i="1"/>
  <c r="E26" i="1"/>
  <c r="G26" i="1"/>
  <c r="J79" i="1" l="1"/>
  <c r="J85" i="1"/>
  <c r="J80" i="1"/>
  <c r="J75" i="1"/>
  <c r="J61" i="1"/>
  <c r="J63" i="1"/>
  <c r="J84" i="1"/>
  <c r="J65" i="1"/>
  <c r="J71" i="1"/>
  <c r="J76" i="1"/>
  <c r="J81" i="1"/>
  <c r="J72" i="1"/>
  <c r="J67" i="1"/>
  <c r="J68" i="1"/>
  <c r="J77" i="1"/>
  <c r="J64" i="1"/>
  <c r="J73" i="1"/>
  <c r="J69" i="1"/>
  <c r="J83" i="1"/>
  <c r="J62" i="1"/>
  <c r="J66" i="1"/>
  <c r="J70" i="1"/>
  <c r="J74" i="1"/>
  <c r="J78" i="1"/>
  <c r="J44" i="1"/>
  <c r="J42" i="1"/>
  <c r="J39" i="1"/>
  <c r="J47" i="1" s="1"/>
  <c r="J46" i="1"/>
  <c r="J41" i="1"/>
  <c r="J45" i="1"/>
  <c r="J43" i="1"/>
  <c r="A27" i="1"/>
  <c r="M9" i="14"/>
  <c r="M8" i="14" s="1"/>
  <c r="M9" i="13"/>
  <c r="M8" i="13" s="1"/>
  <c r="M146" i="12"/>
  <c r="G207" i="12"/>
  <c r="M99" i="12"/>
  <c r="G139" i="12"/>
  <c r="M144" i="12"/>
  <c r="M139" i="12" s="1"/>
  <c r="I55" i="12"/>
  <c r="O84" i="12"/>
  <c r="G84" i="12"/>
  <c r="K55" i="12"/>
  <c r="M55" i="12"/>
  <c r="I260" i="12"/>
  <c r="G260" i="12"/>
  <c r="G247" i="12"/>
  <c r="M248" i="12"/>
  <c r="M247" i="12" s="1"/>
  <c r="G229" i="12"/>
  <c r="M234" i="12"/>
  <c r="M229" i="12" s="1"/>
  <c r="G146" i="12"/>
  <c r="G15" i="12"/>
  <c r="M19" i="12"/>
  <c r="M15" i="12" s="1"/>
  <c r="AF281" i="12"/>
  <c r="M276" i="12"/>
  <c r="M275" i="12" s="1"/>
  <c r="K260" i="12"/>
  <c r="G122" i="12"/>
  <c r="M128" i="12"/>
  <c r="M122" i="12" s="1"/>
  <c r="V122" i="12"/>
  <c r="G99" i="12"/>
  <c r="I15" i="12"/>
  <c r="G271" i="12"/>
  <c r="K146" i="12"/>
  <c r="G81" i="12"/>
  <c r="V207" i="12"/>
  <c r="Q207" i="12"/>
  <c r="O146" i="12"/>
  <c r="K99" i="12"/>
  <c r="G55" i="12"/>
  <c r="O47" i="12"/>
  <c r="I21" i="1"/>
  <c r="J8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Jašek</author>
  </authors>
  <commentList>
    <comment ref="S6" authorId="0" shapeId="0" xr:uid="{E0D543B0-9A92-4662-BF1F-08A702A29A2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79D7F3D-F303-4417-8753-6D78C416DB3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Jašek</author>
  </authors>
  <commentList>
    <comment ref="S6" authorId="0" shapeId="0" xr:uid="{BAA43EC7-21BA-4CA9-BB48-047101C7CCF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1015E29-A4DC-458A-B0B9-EB82DA93EA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Jašek</author>
  </authors>
  <commentList>
    <comment ref="S6" authorId="0" shapeId="0" xr:uid="{3E8BEA04-5DAA-4750-A922-251A72CD45A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8D82F20-4BCD-431D-BE06-DA5434D25B8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<sst xmlns="http://schemas.openxmlformats.org/spreadsheetml/2006/main" count="1616" uniqueCount="540">
  <si>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</si>
  <si>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</si>
  <si>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</si>
  <si>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</si>
  <si>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</si>
  <si>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</si>
  <si>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</si>
  <si>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</si>
  <si>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</si>
  <si>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</si>
  <si>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</si>
  <si>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</si>
  <si>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</si>
  <si>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</si>
  <si>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</si>
  <si>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</si>
  <si>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</si>
  <si>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</si>
  <si>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</si>
  <si>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</si>
  <si>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</si>
  <si>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</si>
  <si>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</si>
  <si>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</si>
  <si>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</si>
  <si>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</si>
  <si>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</si>
  <si>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</si>
  <si>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</si>
  <si>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</si>
  <si>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</si>
  <si>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</si>
  <si>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</si>
  <si>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</si>
  <si>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</si>
  <si>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</si>
  <si>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</si>
  <si>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</si>
  <si>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</si>
  <si>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</si>
  <si>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</si>
  <si>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</si>
  <si>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</si>
  <si>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12/2023</t>
  </si>
  <si>
    <t>Chytrá laboratoř</t>
  </si>
  <si>
    <t>Vysoká škola báňská - Technická univerzita Ostrava</t>
  </si>
  <si>
    <t>17. listopadu 2172/15</t>
  </si>
  <si>
    <t>Ostrava - Poruba</t>
  </si>
  <si>
    <t>70833</t>
  </si>
  <si>
    <t>61989100</t>
  </si>
  <si>
    <t>Stavba</t>
  </si>
  <si>
    <t>Stavební objekt</t>
  </si>
  <si>
    <t>D.1.1</t>
  </si>
  <si>
    <t>Architektonicko-stavební řešení</t>
  </si>
  <si>
    <t>01</t>
  </si>
  <si>
    <t>Položkový rozpočet</t>
  </si>
  <si>
    <t>D.1.3</t>
  </si>
  <si>
    <t>Vzduchotechnická jednotka</t>
  </si>
  <si>
    <t>03</t>
  </si>
  <si>
    <t>Položkový rozpočet vzduchotechnická jednotka</t>
  </si>
  <si>
    <t>D.1.4</t>
  </si>
  <si>
    <t xml:space="preserve">Silnoproudá a slaboproudá elektrotechnika </t>
  </si>
  <si>
    <t>02</t>
  </si>
  <si>
    <t xml:space="preserve">Položkový rozpočet silnoproudá a slaboproudá elektrotechnika </t>
  </si>
  <si>
    <t>Celkem za stavbu</t>
  </si>
  <si>
    <t>CZK</t>
  </si>
  <si>
    <t>#POPS</t>
  </si>
  <si>
    <t>Popis stavby: 12/2023 - Chytrá laboratoř</t>
  </si>
  <si>
    <t>#POPO</t>
  </si>
  <si>
    <t>Popis objektu: D.1.1 - Architektonicko-stavební řešení</t>
  </si>
  <si>
    <t>#POPR</t>
  </si>
  <si>
    <t>Popis rozpočtu: 01 - Položkový rozpočet</t>
  </si>
  <si>
    <t>Popis objektu: D.1.3 - Vzduchotechnická jednotka</t>
  </si>
  <si>
    <t>Popis rozpočtu: 03 - Položkový rozpočet vzduchotechnická jednotka</t>
  </si>
  <si>
    <t xml:space="preserve">Popis objektu: D.1.4 - Silnoproudá a slaboproudá elektrotechnika </t>
  </si>
  <si>
    <t xml:space="preserve">Popis rozpočtu: 02 - Položkový rozpočet silnoproudá a slaboproudá elektrotechnika 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</si>
  <si>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</si>
  <si>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</si>
  <si>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</si>
  <si>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</si>
  <si>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</si>
  <si>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</si>
  <si>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</si>
  <si>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</si>
  <si>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</si>
  <si>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</si>
  <si>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</si>
  <si>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</si>
  <si>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</si>
  <si>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</si>
  <si>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</si>
  <si>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</si>
  <si>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</si>
  <si>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</si>
  <si>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</si>
  <si>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</si>
  <si>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</si>
  <si>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</si>
  <si>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</si>
  <si>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</si>
  <si>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725</t>
  </si>
  <si>
    <t>Zařizovací předměty</t>
  </si>
  <si>
    <t>728</t>
  </si>
  <si>
    <t>Vzduchotechnika</t>
  </si>
  <si>
    <t>735</t>
  </si>
  <si>
    <t>Otopná tělesa</t>
  </si>
  <si>
    <t>762</t>
  </si>
  <si>
    <t>Konstrukce tesařské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</si>
  <si>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</si>
  <si>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</si>
  <si>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</si>
  <si>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</si>
  <si>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</si>
  <si>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</si>
  <si>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</si>
  <si>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</si>
  <si>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</si>
  <si>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</si>
  <si>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</si>
  <si>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</si>
  <si>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</si>
  <si>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</si>
  <si>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</si>
  <si>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</si>
  <si>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</si>
  <si>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</si>
  <si>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</si>
  <si>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</si>
  <si>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</si>
  <si>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</si>
  <si>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</si>
  <si>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</si>
  <si>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</si>
  <si>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</si>
  <si>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</si>
  <si>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</si>
  <si>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</si>
  <si>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</si>
  <si>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</si>
  <si>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</si>
  <si>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</si>
  <si>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</si>
  <si>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</si>
  <si>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</si>
  <si>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</si>
  <si>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</si>
  <si>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</si>
  <si>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</si>
  <si>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</si>
  <si>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</si>
  <si>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</si>
  <si>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</si>
  <si>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</si>
  <si>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</si>
  <si>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</si>
  <si>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</si>
  <si>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342255020R00</t>
  </si>
  <si>
    <t>Příčky z cihel a tvárnic nepálených příčky z příčkovek pórobetonových tloušťky 50 mm</t>
  </si>
  <si>
    <t>m2</t>
  </si>
  <si>
    <t>801-1</t>
  </si>
  <si>
    <t>RTS 23/ II</t>
  </si>
  <si>
    <t>Práce</t>
  </si>
  <si>
    <t>Běžná</t>
  </si>
  <si>
    <t>POL1_</t>
  </si>
  <si>
    <t>včetně pomocného lešení</t>
  </si>
  <si>
    <t>SPI</t>
  </si>
  <si>
    <t>N11 : 2,4*0,412-0,6*0,3+0,412*0,3*4</t>
  </si>
  <si>
    <t>VV</t>
  </si>
  <si>
    <t>342266112R00</t>
  </si>
  <si>
    <t>Předstěny opláštěné sádrokartonovými deskami obklad stěn sádrokartonem na dřevěnou konstrukci desky standard, tloušťky 12,5 mm, tloušťka izolace 50 mm</t>
  </si>
  <si>
    <t>N12 : 2,4*0,3*3+2,4*0,6*2*3</t>
  </si>
  <si>
    <t>602021162R00</t>
  </si>
  <si>
    <t xml:space="preserve">Omítka stěn z hotových směsí jednovrstvá, sádrová, lehčená, hlazená, tloušťka vrstvy 10 mm,  </t>
  </si>
  <si>
    <t>po jednotlivých vrstvách</t>
  </si>
  <si>
    <t>OM3 : 3,6*3,3</t>
  </si>
  <si>
    <t>610991111R00</t>
  </si>
  <si>
    <t>Zakrývání výplní vnitřních otvorů, předmětů apod. fólií Pe 0,05-0,2 mm, Fólie hladká separační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</si>
  <si>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</si>
  <si>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</si>
  <si>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2,7*2,4*4</t>
  </si>
  <si>
    <t>612421626R00</t>
  </si>
  <si>
    <t>Omítky vnitřní stěn vápenné nebo vápenocementové v podlaží i ve schodišti hladké</t>
  </si>
  <si>
    <t>Odkaz na mn. položky pořadí 3 : 11,88000</t>
  </si>
  <si>
    <t>612421637R00</t>
  </si>
  <si>
    <t>Omítky vnitřní stěn vápenné nebo vápenocementové v podlaží i ve schodišti štukové</t>
  </si>
  <si>
    <t>OM2 : 8,6*1,2</t>
  </si>
  <si>
    <t>612425931R00</t>
  </si>
  <si>
    <t>Omítka vápenná vnitřního ostění omítkou štukovou</t>
  </si>
  <si>
    <t>801-4</t>
  </si>
  <si>
    <t>okenního nebo dveřního, z pomocného pracovního lešení o výšce podlahy do 1900 mm a pro zatížení do 1,5 kPa,</t>
  </si>
  <si>
    <t>OM1 : 0,75*3,2</t>
  </si>
  <si>
    <t>OM4 : 1,2*0,8*3+1,2*2,4*3</t>
  </si>
  <si>
    <t>OM5 : 0,3*0,8*3</t>
  </si>
  <si>
    <t>OM6 : 0,6*2,7*4</t>
  </si>
  <si>
    <t>622397132R00</t>
  </si>
  <si>
    <t>Oprava kontaktního zateplovacího systému plochy do 1 m2, polystyrenovou fasádní deskou, se silikonovou omítkou, Penetrace funkce: proti tvorbě skvrn, zpevnění povrchu, úprava savosti; ředidlo: voda (disperzní)</t>
  </si>
  <si>
    <t>kus</t>
  </si>
  <si>
    <t>2</t>
  </si>
  <si>
    <t>632421113RT1</t>
  </si>
  <si>
    <t>Potěr ze suchých směsí samonivelační podlahová hmota na bázi cementu, tloušťky 3 mm, včetně penetrace, Penetrace akrylátová; funkce: adhezní můstek; ředidlo: voda (disperzní)</t>
  </si>
  <si>
    <t>s rozprostřením a uhlazením</t>
  </si>
  <si>
    <t>včetně penetrace podkladu.</t>
  </si>
  <si>
    <t>POP</t>
  </si>
  <si>
    <t>Odkaz na mn. položky pořadí 68 : 83,89500</t>
  </si>
  <si>
    <t>648952421R00</t>
  </si>
  <si>
    <t>Osazení parapetních desek dřevěných šířkky přes 250 do 500 mm</t>
  </si>
  <si>
    <t>m</t>
  </si>
  <si>
    <t>na montážní pěnu, zapravení omítky pod parapetem, těsnění spáry mezi parapetem a rámem okna, dodávka silikonu.</t>
  </si>
  <si>
    <t>2,4*4</t>
  </si>
  <si>
    <t>61187PC01</t>
  </si>
  <si>
    <t>Deska parapetní tl. 50 mm včetně mřížek pro ventilaci topení, čelo parapetu krycí deska výšky 150 mm, dekor dub, včetně dílenské dokumentace</t>
  </si>
  <si>
    <t>Vlastní</t>
  </si>
  <si>
    <t>Kalkul</t>
  </si>
  <si>
    <t>Specifikace</t>
  </si>
  <si>
    <t>POL3_</t>
  </si>
  <si>
    <t>Odkaz na mn. položky pořadí 10 : 9,60000</t>
  </si>
  <si>
    <t xml:space="preserve">včetně dílenské dokumentace : </t>
  </si>
  <si>
    <t>941955001R00</t>
  </si>
  <si>
    <t>Lešení lehké pracovní pomocné pomocné, o výšce lešeňové podlahy do 1,2 m</t>
  </si>
  <si>
    <t>800-3</t>
  </si>
  <si>
    <t>Odkaz na mn. položky pořadí 14 : 83,89500</t>
  </si>
  <si>
    <t>941955003R00</t>
  </si>
  <si>
    <t>Lešení lehké pracovní pomocné pomocné, o výšce lešeňové podlahy přes 1,9 do 2,5 m</t>
  </si>
  <si>
    <t>Oprava KZS : 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</si>
  <si>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</si>
  <si>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</si>
  <si>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Odkaz na mn. položky pořadí 72 : 83,89500</t>
  </si>
  <si>
    <t>965048515R00</t>
  </si>
  <si>
    <t>Broušení betonového povrchu do tloušťky 5 mm</t>
  </si>
  <si>
    <t>801-3</t>
  </si>
  <si>
    <t>Odkaz na mn. položky pořadí 73 : 83,89500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</si>
  <si>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</si>
  <si>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</si>
  <si>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</si>
  <si>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vstupní dveře : 1</t>
  </si>
  <si>
    <t>968095002R00</t>
  </si>
  <si>
    <t xml:space="preserve">Vybourání vnitřních parapetů dřevěných, šířky do 50 cm,  </t>
  </si>
  <si>
    <t>2,7*4</t>
  </si>
  <si>
    <t>2,4*3</t>
  </si>
  <si>
    <t xml:space="preserve">včetně nosné konstrukce : </t>
  </si>
  <si>
    <t>970051300R00</t>
  </si>
  <si>
    <t>Jádrové vrtání, kruhové prostupy v železobetonu jádrové vrtání , do D 300 mm</t>
  </si>
  <si>
    <t>VZT : 0,35*2</t>
  </si>
  <si>
    <t>978021191R00</t>
  </si>
  <si>
    <t>Otlučení cementových omítek vnitřních stěn v rozsahu do 100 %</t>
  </si>
  <si>
    <t>OM1 : 0,75*3,2*2</t>
  </si>
  <si>
    <t>OM4 : 0,6*3,3*6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</si>
  <si>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</si>
  <si>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</si>
  <si>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</si>
  <si>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1,7*2,0</t>
  </si>
  <si>
    <t>220261663R00</t>
  </si>
  <si>
    <t>Zhotovení drážky v betonu, kameni</t>
  </si>
  <si>
    <t>N19 : 2,7*4</t>
  </si>
  <si>
    <t>220261665R00</t>
  </si>
  <si>
    <t>Začištění drážky, konečná úprava</t>
  </si>
  <si>
    <t>Odkaz na mn. položky pořadí 21 : 10,80000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</si>
  <si>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</si>
  <si>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</si>
  <si>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</si>
  <si>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Přesun hmot</t>
  </si>
  <si>
    <t>POL7_</t>
  </si>
  <si>
    <t>oborů 801, 803, 811 a 812</t>
  </si>
  <si>
    <t>622421492R00</t>
  </si>
  <si>
    <t>Doplňky zateplovacích systémů okenní lišta</t>
  </si>
  <si>
    <t>Kompletační prvky nad rámec obsahu položek zateplovacích systémů.</t>
  </si>
  <si>
    <t>rohové lišty dozdívek : 2,4*3</t>
  </si>
  <si>
    <t>622481211RT2</t>
  </si>
  <si>
    <t>Vyztužení povrchových úprav vnějších stěn stěrkou s výztužnou sklotextilní tkaninou, s dodávkou sítě a stěrkového tmelu</t>
  </si>
  <si>
    <t>Odkaz na mn. položky pořadí 26 : 1,92000</t>
  </si>
  <si>
    <t>2,4*0,1*3</t>
  </si>
  <si>
    <t>Odkaz na mn. položky pořadí 1 : 1,30320</t>
  </si>
  <si>
    <t>713111125R00</t>
  </si>
  <si>
    <t xml:space="preserve">Montáž tepelné izolace stropů rovných, spodem, lepením,  </t>
  </si>
  <si>
    <t>800-713</t>
  </si>
  <si>
    <t>N09 : 2,4*0,5</t>
  </si>
  <si>
    <t>N10 : 2,4*0,3</t>
  </si>
  <si>
    <t>28375705R</t>
  </si>
  <si>
    <t>Výrobek izolační pro budovy z pěnového polystyrenu (EPS) tvar: deska; OH = 25 kg/m3; lambda = 0,035 W/(m.K); pevnost v tlaku CS 150 kPa; RtF: E</t>
  </si>
  <si>
    <t>m3</t>
  </si>
  <si>
    <t>SPCM</t>
  </si>
  <si>
    <t>Odkaz na mn. položky pořadí 26 : 1,92000*0,11</t>
  </si>
  <si>
    <t>998713102R00</t>
  </si>
  <si>
    <t>Přesun hmot pro izolace tepelné v objektech výšky do 12 m</t>
  </si>
  <si>
    <t>50 m vodorovně</t>
  </si>
  <si>
    <t>725210821R00</t>
  </si>
  <si>
    <t>Demontáž umyvadel umyvadel bez výtokových armatur</t>
  </si>
  <si>
    <t>soubor</t>
  </si>
  <si>
    <t>800-721</t>
  </si>
  <si>
    <t>1</t>
  </si>
  <si>
    <t>725219401R00</t>
  </si>
  <si>
    <t>Umyvadlo montáž na šrouby do zdiva</t>
  </si>
  <si>
    <t>Včetně dodání zápachové uzávěrky.</t>
  </si>
  <si>
    <t>N24 : 1</t>
  </si>
  <si>
    <t>725219502R00</t>
  </si>
  <si>
    <t>Sloup keramický k umyvadlu Montáž sloupu k umyvadlu diturvitového</t>
  </si>
  <si>
    <t>Odkaz na mn. položky pořadí 30 : 1,00000</t>
  </si>
  <si>
    <t>725810812R00</t>
  </si>
  <si>
    <t>Demontáž výtokových ventilů stojánkových</t>
  </si>
  <si>
    <t>725823111R00</t>
  </si>
  <si>
    <t>Baterie umyvadlové a dřezové umyvadlová, stojánková, ruční ovládání bez otvírání odpadu, standardní, včetně dodávky materiálu</t>
  </si>
  <si>
    <t>725860107R00</t>
  </si>
  <si>
    <t>Zápachová uzávěrka (sifon) pro zařizovací předměty D 40 mm; pro umyvadla; plast, mosaz, včetně dodávky materiálu</t>
  </si>
  <si>
    <t>725860431R00</t>
  </si>
  <si>
    <t>Přípojka pro pračky a myčky 1" x připojením na hadici 3/4" (d 17-23mm) se zpětným uzávěrem (klapkou) a přivzdušňovacím ventilem</t>
  </si>
  <si>
    <t>725860811R00</t>
  </si>
  <si>
    <t>Demontáž zápachových uzávěrek pro zařiz. předměty jednoduchých</t>
  </si>
  <si>
    <t>64217429R</t>
  </si>
  <si>
    <t>Umyvadlo typ: jednoduchý; materiál: keramika; šířka = 600,0 mm; hl. = 460 mm; tvar: oválný; otvor pro baterii uprostřed; barva: bílá</t>
  </si>
  <si>
    <t>64291373R</t>
  </si>
  <si>
    <t>Sloup umyvadlový materiál: keramika; výška = 700 mm</t>
  </si>
  <si>
    <t>Odkaz na mn. položky pořadí 31 : 1,00000</t>
  </si>
  <si>
    <t>998725101R00</t>
  </si>
  <si>
    <t>Přesun hmot pro zařizovací předměty v objektech výšky do 6 m</t>
  </si>
  <si>
    <t>vodorovně do 50 m</t>
  </si>
  <si>
    <t>733120815R00</t>
  </si>
  <si>
    <t>Demontáž potrubí z ocelových trubek hladkých do D 38</t>
  </si>
  <si>
    <t>800-731</t>
  </si>
  <si>
    <t>1,5</t>
  </si>
  <si>
    <t>4,0</t>
  </si>
  <si>
    <t>734430821R00</t>
  </si>
  <si>
    <t>Demontáž termostatů kapilárových</t>
  </si>
  <si>
    <t>735111810R00</t>
  </si>
  <si>
    <t>Demontáž radiátorů litinových článkových</t>
  </si>
  <si>
    <t>2,5*0,9</t>
  </si>
  <si>
    <t>735191910R00</t>
  </si>
  <si>
    <t>Ostatní opravy otopných těles napuštění vody do otopného systému včetně potrubí (bez kotle a ohříváků)  otopných těles</t>
  </si>
  <si>
    <t>Odkaz na mn. položky pořadí 45 : 13,50000</t>
  </si>
  <si>
    <t>735291800R00</t>
  </si>
  <si>
    <t>Demontáž konzol nebo držáků otopných těles, registrů, konvektorů do odpadu</t>
  </si>
  <si>
    <t>otopných těles, registrů, konvektorů do odpadu</t>
  </si>
  <si>
    <t>735494811R00</t>
  </si>
  <si>
    <t>Vypuštění vody z otopných soustav bez kotlů, ohříváků, zásobníků a nádrží</t>
  </si>
  <si>
    <t>( bez kotlů, ohříváků, zásobníků a nádrží )</t>
  </si>
  <si>
    <t>Odkaz na mn. položky pořadí 42 : 2,25000*6</t>
  </si>
  <si>
    <t>998735102R00</t>
  </si>
  <si>
    <t>Přesun hmot pro otopná tělesa v objektech výšky do 12 m</t>
  </si>
  <si>
    <t>762136114R00</t>
  </si>
  <si>
    <t>Bednění stěn montáž  z latí hoblovaných s mezerami 40 - 60 mm</t>
  </si>
  <si>
    <t>800-762</t>
  </si>
  <si>
    <t>N21 : 4,85*3,2</t>
  </si>
  <si>
    <t>605100571R</t>
  </si>
  <si>
    <t>Hranolek truhlářský dřevina: SM; opracování: hoblované, vysušené; tl. = 60 mm; šířka = 60 mm</t>
  </si>
  <si>
    <t>3,2*38</t>
  </si>
  <si>
    <t>998762102R00</t>
  </si>
  <si>
    <t>Přesun hmot pro konstrukce tesařské v objektech výšky do 12 m</t>
  </si>
  <si>
    <t>762421130R00</t>
  </si>
  <si>
    <t>Obložení stropů nebo střešních podhledů montáž  deskou izolační z dřevité vlny s cementovým pojivem, tloušťky do 50 mm</t>
  </si>
  <si>
    <t>N06 : 11,7*6,35</t>
  </si>
  <si>
    <t>762431130R00</t>
  </si>
  <si>
    <t>Obložení stěn montáž  deskou izolační z dřevité vlny s cementovým pojivem, tloušťky do 50 mm</t>
  </si>
  <si>
    <t>N01 : 6,35*3,3</t>
  </si>
  <si>
    <t>2,0*3,3+0,7*3,3</t>
  </si>
  <si>
    <t>N02 : (0,4+1,35+2,05)*1,2</t>
  </si>
  <si>
    <t>766414143R00</t>
  </si>
  <si>
    <t>Montáž obložení stěn, sloupů a pilířů o ploše do 5 m2, panely obkladovými, z aglomerovaných desek, velikosti přes 1,5 m2</t>
  </si>
  <si>
    <t>800-766</t>
  </si>
  <si>
    <t>Včetně našroubování soklu.</t>
  </si>
  <si>
    <t>2,1*0,6*2</t>
  </si>
  <si>
    <t>766417111R00</t>
  </si>
  <si>
    <t>Montáž obložení stěn, sloupů a pilířů doplňkové konstrukce podkladový rošt pod obložení stěn</t>
  </si>
  <si>
    <t>N01 : 3,3*12+6,35*2</t>
  </si>
  <si>
    <t>3,3*5+3,3*3+2,0*2+0,7*2</t>
  </si>
  <si>
    <t>N02 : (0,4+1,35+2,05)*2+1,2*11</t>
  </si>
  <si>
    <t>N06 : 11,7*12+6,35*2</t>
  </si>
  <si>
    <t>N12 : 2,4*2*3</t>
  </si>
  <si>
    <t>prostor mezi skříněmi : 2,1*2*2+0,6*2*2</t>
  </si>
  <si>
    <t xml:space="preserve">popř. systémový rošt : </t>
  </si>
  <si>
    <t>766661122R00</t>
  </si>
  <si>
    <t>Montáž dveřních křídel kompletizovaných otevíravých ,  , do ocelové nebo fošnové zárubně, jednokřídlových, šířky přes 800 mm</t>
  </si>
  <si>
    <t>Odkaz na mn. položky pořadí 16 : 1,00000</t>
  </si>
  <si>
    <t xml:space="preserve">zpětná montáž dveřního křídla : </t>
  </si>
  <si>
    <t>766825121R00</t>
  </si>
  <si>
    <t>Montáž nábytku vestavěného skříně dvoukřídlové policové</t>
  </si>
  <si>
    <t>N09 : 2</t>
  </si>
  <si>
    <t>766825122R00</t>
  </si>
  <si>
    <t xml:space="preserve">Montáž nábytku vestavěného skříně dvoukřídlové šatní </t>
  </si>
  <si>
    <t>N10 : 4</t>
  </si>
  <si>
    <t>766825821R00</t>
  </si>
  <si>
    <t>Demontáž nábytku vestavěného skříní dvoukřídlových</t>
  </si>
  <si>
    <t>demontáž stávajících vestavěných skříní : 4</t>
  </si>
  <si>
    <t>775981102R00</t>
  </si>
  <si>
    <t xml:space="preserve">Přechodové, krycí a ukončující podlahové profily montáž přechodové a podlahové lišty,  , upevnění vruty s hmoždinkami,  ,  </t>
  </si>
  <si>
    <t>800-775</t>
  </si>
  <si>
    <t>nebo na narážecí profil</t>
  </si>
  <si>
    <t>N01 : 3,3*2</t>
  </si>
  <si>
    <t>N02 : 3,3+1,2+1,35+0,4</t>
  </si>
  <si>
    <t>11,7+2,1*3</t>
  </si>
  <si>
    <t>615290PC14</t>
  </si>
  <si>
    <t>Obložení vysokotlaké lamino</t>
  </si>
  <si>
    <t>Indiv</t>
  </si>
  <si>
    <t>Odkaz na mn. položky pořadí 52 : 2,52000</t>
  </si>
  <si>
    <t>553700PC03</t>
  </si>
  <si>
    <t>Dělící vertikální a horizontální hliníkový profil včetně kotvicích prvků, dle výběru investora</t>
  </si>
  <si>
    <t>Odkaz na mn. položky pořadí 58 : 30,85000</t>
  </si>
  <si>
    <t>595908500R</t>
  </si>
  <si>
    <t>deska izolační dřevitá vlna s cementovým pojivem; zkosené hrany; tl. 15,0 mm; součinitel tepelné vodivosti 0,0900 W/mK; R = 0,150 m2K/W</t>
  </si>
  <si>
    <t>Odkaz na mn. položky pořadí 51 : 34,42500*1,03</t>
  </si>
  <si>
    <t>Odkaz na mn. položky pořadí 50 : 74,29500*1,03</t>
  </si>
  <si>
    <t>60515801R</t>
  </si>
  <si>
    <t>Dřevo konstrukční rostlé (KVH) dřevina: SM; tl. = 40,0 mm; šířka = 60 mm; nepohledové (NSi); tř. pevnosti C24</t>
  </si>
  <si>
    <t>N01 : 3,3*0,05*0,05*12+6,35*0,05*0,05*2</t>
  </si>
  <si>
    <t>3,3*0,05*0,05*5+3,3*0,05*0,05*3+2,0*0,05*0,05*2+0,7*0,05*0,05*2</t>
  </si>
  <si>
    <t>N02 : (0,4+1,35+2,05)*0,05*0,05*2+1,2*0,05*0,05*11</t>
  </si>
  <si>
    <t>N05 : 11,7*0,05*0,05*12+6,35*0,05*0,05*2</t>
  </si>
  <si>
    <t>N12 : 2,4*0,05*0,05*2*3</t>
  </si>
  <si>
    <t>prostor mezi skříněmi : 2,1*0,05*0,05*2*2+0,6*0,05*0,05*2*2</t>
  </si>
  <si>
    <t xml:space="preserve">hranolek 50x50 mm : </t>
  </si>
  <si>
    <t>615290PC04</t>
  </si>
  <si>
    <t>Vestavěná skříň 1200x2000x550 mm, vysokotlaké lamino, dle výběru investora, včetně dílenské dokumentace</t>
  </si>
  <si>
    <t>615290PC05</t>
  </si>
  <si>
    <t>Vestavěná skříň pro 4 niky, vysokotlaké lamino, dle výběru investora, včetně dílenské dokumentace</t>
  </si>
  <si>
    <t>615290PC06</t>
  </si>
  <si>
    <t>Vertikální dřevěný obklad topení pro 4 pole včetně nosné konstrukce, dekor dub, dle výběru investora, včetně dílenské dokumentace</t>
  </si>
  <si>
    <t>N23 : 1</t>
  </si>
  <si>
    <t>615290PC07</t>
  </si>
  <si>
    <t>Dělící policová stěna (0,75 m3), včetně kotvení, dekor dub, dle výběru investora, včetně dílenské dokumentace</t>
  </si>
  <si>
    <t>N20 : 1</t>
  </si>
  <si>
    <t>998766102R00</t>
  </si>
  <si>
    <t>Přesun hmot pro konstrukce truhlářské v objektech výšky do 12 m</t>
  </si>
  <si>
    <t>776101101R00</t>
  </si>
  <si>
    <t>Přípravné práce vysávání povlakových podlah průmyslovým vysavačem</t>
  </si>
  <si>
    <t>položky neobsahují žádný materiál</t>
  </si>
  <si>
    <t>N07 : 11,7*6,35+2,4*0,5*2+2,4*0,3+2,7*0,6*4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</si>
  <si>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</si>
  <si>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</si>
  <si>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</si>
  <si>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</si>
  <si>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>sokl : 11,7*2+6,35*2+0,6*8+0,5*4+0,3*2-1,0</t>
  </si>
  <si>
    <t>776421100R00</t>
  </si>
  <si>
    <t>Lepení soklíků PVC a napojení krytiny na stěnu lepení podlahových soklíků z PVC a vinylu</t>
  </si>
  <si>
    <t>11,7*2+6,35*2+0,6*8-2,4*3-1,0</t>
  </si>
  <si>
    <t>776511810R00</t>
  </si>
  <si>
    <t>Odstranění povlakových podlah z nášlapné plochy lepených, bez podložky, z ploch přes 20 m2</t>
  </si>
  <si>
    <t>vinyl : 11,7*6,35+2,7*0,6*4+2,4*0,5*2</t>
  </si>
  <si>
    <t>2,4*0,3</t>
  </si>
  <si>
    <t>776521100R00</t>
  </si>
  <si>
    <t xml:space="preserve">Lepení povlakových podlah z plastů  Lepení povlakových podlah z plastů - pásy z PVC, montáž,  </t>
  </si>
  <si>
    <t>28342454R</t>
  </si>
  <si>
    <t>lišta soklová, zásuvná; pro vinylové podlahy; materiál PVC; š = 13,3 mm; h = 24,5 mm; bílá, šampaň, stříbrná</t>
  </si>
  <si>
    <t>Odkaz na mn. položky pořadí 71 : 32,70000*1,03</t>
  </si>
  <si>
    <t>284123098R</t>
  </si>
  <si>
    <t>podlahovina PVC v rolích; š = 2 000,0 mm; l = 20 000 mm; tl. 2,00 mm; homogenní; povrch. úprava PUR; protiskluzná; elektrostaticky vodivá; oblast komerční, průmyslová</t>
  </si>
  <si>
    <t>Odkaz na mn. položky pořadí 73 : 83,89500*1,03</t>
  </si>
  <si>
    <t>998776102R00</t>
  </si>
  <si>
    <t>Přesun hmot pro podlahy povlakové v objektech výšky do 12 m</t>
  </si>
  <si>
    <t>781415011RT2</t>
  </si>
  <si>
    <t>Montáž obkladů vnitřních z obkládaček pórovinových montáž obkladů vnitřních  z obkladaček pórovinových do tmele  , 100 x 100 mm, lepených do flexibilního tmele</t>
  </si>
  <si>
    <t>800-771</t>
  </si>
  <si>
    <t>POL1_7</t>
  </si>
  <si>
    <t xml:space="preserve">vysoce odolný bílý keramický obklad bělninový glazovaný lesklý bílý ve formátu 100 x 100 mm : </t>
  </si>
  <si>
    <t>Navržený obklad i spárovací hmota musí hygienicky nezávadný a certifikován pro dané použití v gastronomickém provozu. : 2,8*2,0</t>
  </si>
  <si>
    <t xml:space="preserve">N04 : </t>
  </si>
  <si>
    <t>781497121R00</t>
  </si>
  <si>
    <t xml:space="preserve">Lišty k obkladům profil rohový eloxovaný hliník, uložení do tmele,  , výška profilu 6 mm,  </t>
  </si>
  <si>
    <t>rohová hliníková lišta obkladu : 2,1</t>
  </si>
  <si>
    <t>59781345R</t>
  </si>
  <si>
    <t>Obklad keramický typ: běžný; s glazurou (GL); tl. = 6,0 mm; a = 148 mm; b = 148 mm; povrch: hladký, matný; barva: bílá</t>
  </si>
  <si>
    <t>POL3_7</t>
  </si>
  <si>
    <t>Odkaz na mn. položky pořadí 77 : 5,60000*1,05</t>
  </si>
  <si>
    <t xml:space="preserve">vysoce odolný bílý keramický obklad bělninový glazovaný lesklý bílý ve formátu 100 x 100 mm. Spárování bude provedeno flexibilní spárovací hmotou. Obklad bude proveden pouze na vybrané části stěn ve výšce 600 mm od podlahy v páse výšky 1000 mm. Navržený o : </t>
  </si>
  <si>
    <t>998781102R00</t>
  </si>
  <si>
    <t>Přesun hmot pro obklady keramické v objektech výšky do 12 m</t>
  </si>
  <si>
    <t>783201811R00</t>
  </si>
  <si>
    <t>Odstranění nátěrů z kovových doplňk.konstrukcí oškrabáním</t>
  </si>
  <si>
    <t>800-783</t>
  </si>
  <si>
    <t>Hodnota z bývalého odkazu. : 63</t>
  </si>
  <si>
    <t>783626200R00</t>
  </si>
  <si>
    <t>Nátěry truhlářských výrobků syntetické lazurovací, 2x lakování</t>
  </si>
  <si>
    <t>N21 : 0,05*4*48</t>
  </si>
  <si>
    <t>783PC12</t>
  </si>
  <si>
    <t>Očištění a nátěr ocel. zárubní 1x základ+2x email</t>
  </si>
  <si>
    <t>ks</t>
  </si>
  <si>
    <t>784191101R00</t>
  </si>
  <si>
    <t>Příprava povrchu Penetrace (napouštění) podkladu disperzní, jednonásobná, Penetrace akrylátová; funkce: zpevnění povrchu, úprava savosti; ředidlo: voda (disperzní)</t>
  </si>
  <si>
    <t>800-784</t>
  </si>
  <si>
    <t>Odkaz na mn. položky pořadí 2 : 10,80000</t>
  </si>
  <si>
    <t>Odkaz na mn. položky pořadí 6 : 10,32000</t>
  </si>
  <si>
    <t>Odkaz na mn. položky pořadí 7 : 21,12000</t>
  </si>
  <si>
    <t>784195312R00</t>
  </si>
  <si>
    <t>Malby z malířských směsí otěruvzdorných,  , bělost 88 %, dvojnásobné</t>
  </si>
  <si>
    <t>RTS 20/ II</t>
  </si>
  <si>
    <t>Odkaz na mn. položky pořadí 84 : 42,24000</t>
  </si>
  <si>
    <t>799PC10</t>
  </si>
  <si>
    <t>Demontáž těžké stávající tabule na křídu, včetně odvozu na skládku</t>
  </si>
  <si>
    <t>799PC11</t>
  </si>
  <si>
    <t>Projektor - přemístit včetně držáku</t>
  </si>
  <si>
    <t>799PC13</t>
  </si>
  <si>
    <t>Přenesení nábytku a montáž</t>
  </si>
  <si>
    <t>900      RT4</t>
  </si>
  <si>
    <t>HZS, Práce v tarifní třídě 7 (např. tesař)</t>
  </si>
  <si>
    <t>h</t>
  </si>
  <si>
    <t>Prav.M</t>
  </si>
  <si>
    <t>HZS</t>
  </si>
  <si>
    <t>POL10_</t>
  </si>
  <si>
    <t>nepředvídatelné práce : 20</t>
  </si>
  <si>
    <t>979082219R00</t>
  </si>
  <si>
    <t>Vodorovná doprava suti po suchu příplatek k ceně za každý další i započatý 1 km přes 1 km</t>
  </si>
  <si>
    <t>822-1</t>
  </si>
  <si>
    <t>Přesun suti</t>
  </si>
  <si>
    <t>POL8_</t>
  </si>
  <si>
    <t>979087112R00</t>
  </si>
  <si>
    <t xml:space="preserve">Vodorovná doprava suti a vybouraných hmot nakládání suti na dopravní prostředky,  </t>
  </si>
  <si>
    <t>821-1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</si>
  <si>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</si>
  <si>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</si>
  <si>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</si>
  <si>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</si>
  <si>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</si>
  <si>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</si>
  <si>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</si>
  <si>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</si>
  <si>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</si>
  <si>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</si>
  <si>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</si>
  <si>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</si>
  <si>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</si>
  <si>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</si>
  <si>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</si>
  <si>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</si>
  <si>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</si>
  <si>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</si>
  <si>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</si>
  <si>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</si>
  <si>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VRN11-02</t>
  </si>
  <si>
    <t>Náklady zhotovitele související se zajištěním provozů nutných pro provádění díla - ostatní zařízení, a práce</t>
  </si>
  <si>
    <t>POL99_8</t>
  </si>
  <si>
    <t>005231010R</t>
  </si>
  <si>
    <t>Revize</t>
  </si>
  <si>
    <t>náklady spojené s provedením všech technickými normami předepsaných zkoušek a revizí stavebních konstrukcí nebo stavebních prací.</t>
  </si>
  <si>
    <t>VRN91-01</t>
  </si>
  <si>
    <t>Náklady zhotovitele související se zajištěním a provedením kompletního díla dle PD a souvisejících, dokladů - kompletační činnost</t>
  </si>
  <si>
    <t>VRN91-61</t>
  </si>
  <si>
    <t>Zpracování fotodokumentace : A) fotofokumentace stávajícího stavu před zahájením stavebních prací B), fotodokumentace průběhu realizace stavby C) fotodokumentace dokončeného díla.  Předání objedn</t>
  </si>
  <si>
    <t>SUM</t>
  </si>
  <si>
    <t>END</t>
  </si>
  <si>
    <t>728PC02</t>
  </si>
  <si>
    <t>Vzduchotechnická jednotka včetně příslušenství viz PD</t>
  </si>
  <si>
    <t>1.4</t>
  </si>
  <si>
    <t>Silnoproudá a slaboproudá elektrotechnika viz samostatný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</si>
</sst>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6Jtrr3SGu4P8YTiJOM6Vl8CmaeNAiylJ2Av73LKdXxd6KjWZJxGfQtwwULfx3WV4r6xElFCSFc5VijqdieJ3Eg==" saltValue="lkFIM5AWG6vSH0rDB8qZn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9"/>
  <sheetViews>
    <sheetView showGridLines="0" topLeftCell="B17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SUMIF(F61:F85,A16,I61:I85)+SUMIF(F61:F85,"PSU",I61:I85)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SUMIF(F61:F85,A17,I61:I85)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SUMIF(F61:F85,A18,I61:I85)</f>
        <v>0</v>
      </c>
      <c r="J18" s="85"/>
    </row>
    <row r="19" spans="1:10" ht="23.25" customHeight="1" x14ac:dyDescent="0.25">
      <c r="A19" s="199" t="s">
        <v>125</v>
      </c>
      <c r="B19" s="38" t="s">
        <v>27</v>
      </c>
      <c r="C19" s="62"/>
      <c r="D19" s="63"/>
      <c r="E19" s="83"/>
      <c r="F19" s="84"/>
      <c r="G19" s="83"/>
      <c r="H19" s="84"/>
      <c r="I19" s="83">
        <f>SUMIF(F61:F85,A19,I61:I85)</f>
        <v>0</v>
      </c>
      <c r="J19" s="85"/>
    </row>
    <row r="20" spans="1:10" ht="23.25" customHeight="1" x14ac:dyDescent="0.25">
      <c r="A20" s="199" t="s">
        <v>126</v>
      </c>
      <c r="B20" s="38" t="s">
        <v>28</v>
      </c>
      <c r="C20" s="62"/>
      <c r="D20" s="63"/>
      <c r="E20" s="83"/>
      <c r="F20" s="84"/>
      <c r="G20" s="83"/>
      <c r="H20" s="84"/>
      <c r="I20" s="83">
        <f>SUMIF(F61:F85,A20,I61:I85)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65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50</v>
      </c>
      <c r="C39" s="148"/>
      <c r="D39" s="148"/>
      <c r="E39" s="148"/>
      <c r="F39" s="149">
        <f>'D.1.1 01 Pol'!AE281+'D.1.3 03 Pol'!AE11+'D.1.4 02 Pol'!AE11</f>
        <v>0</v>
      </c>
      <c r="G39" s="150">
        <f>'D.1.1 01 Pol'!AF281+'D.1.3 03 Pol'!AF11+'D.1.4 02 Pol'!AF11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customHeight="1" x14ac:dyDescent="0.25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10" ht="25.5" customHeight="1" x14ac:dyDescent="0.25">
      <c r="A41" s="136">
        <v>2</v>
      </c>
      <c r="B41" s="154" t="s">
        <v>52</v>
      </c>
      <c r="C41" s="155" t="s">
        <v>53</v>
      </c>
      <c r="D41" s="155"/>
      <c r="E41" s="155"/>
      <c r="F41" s="156">
        <f>'D.1.1 01 Pol'!AE281</f>
        <v>0</v>
      </c>
      <c r="G41" s="157">
        <f>'D.1.1 01 Pol'!AF281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customHeight="1" x14ac:dyDescent="0.25">
      <c r="A42" s="136">
        <v>3</v>
      </c>
      <c r="B42" s="160" t="s">
        <v>54</v>
      </c>
      <c r="C42" s="148" t="s">
        <v>55</v>
      </c>
      <c r="D42" s="148"/>
      <c r="E42" s="148"/>
      <c r="F42" s="161">
        <f>'D.1.1 01 Pol'!AE281</f>
        <v>0</v>
      </c>
      <c r="G42" s="151">
        <f>'D.1.1 01 Pol'!AF281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customHeight="1" x14ac:dyDescent="0.25">
      <c r="A43" s="136">
        <v>2</v>
      </c>
      <c r="B43" s="154" t="s">
        <v>56</v>
      </c>
      <c r="C43" s="155" t="s">
        <v>57</v>
      </c>
      <c r="D43" s="155"/>
      <c r="E43" s="155"/>
      <c r="F43" s="156">
        <f>'D.1.3 03 Pol'!AE11</f>
        <v>0</v>
      </c>
      <c r="G43" s="157">
        <f>'D.1.3 03 Pol'!AF11</f>
        <v>0</v>
      </c>
      <c r="H43" s="157"/>
      <c r="I43" s="158">
        <f>F43+G43+H43</f>
        <v>0</v>
      </c>
      <c r="J43" s="159" t="str">
        <f>IF(_xlfn.SINGLE(CenaCelkemVypocet)=0,"",I43/_xlfn.SINGLE(CenaCelkemVypocet)*100)</f>
        <v/>
      </c>
    </row>
    <row r="44" spans="1:10" ht="25.5" customHeight="1" x14ac:dyDescent="0.25">
      <c r="A44" s="136">
        <v>3</v>
      </c>
      <c r="B44" s="160" t="s">
        <v>58</v>
      </c>
      <c r="C44" s="148" t="s">
        <v>59</v>
      </c>
      <c r="D44" s="148"/>
      <c r="E44" s="148"/>
      <c r="F44" s="161">
        <f>'D.1.3 03 Pol'!AE11</f>
        <v>0</v>
      </c>
      <c r="G44" s="151">
        <f>'D.1.3 03 Pol'!AF11</f>
        <v>0</v>
      </c>
      <c r="H44" s="151"/>
      <c r="I44" s="152">
        <f>F44+G44+H44</f>
        <v>0</v>
      </c>
      <c r="J44" s="153" t="str">
        <f>IF(_xlfn.SINGLE(CenaCelkemVypocet)=0,"",I44/_xlfn.SINGLE(CenaCelkemVypocet)*100)</f>
        <v/>
      </c>
    </row>
    <row r="45" spans="1:10" ht="25.5" customHeight="1" x14ac:dyDescent="0.25">
      <c r="A45" s="136">
        <v>2</v>
      </c>
      <c r="B45" s="154" t="s">
        <v>60</v>
      </c>
      <c r="C45" s="155" t="s">
        <v>61</v>
      </c>
      <c r="D45" s="155"/>
      <c r="E45" s="155"/>
      <c r="F45" s="156">
        <f>'D.1.4 02 Pol'!AE11</f>
        <v>0</v>
      </c>
      <c r="G45" s="157">
        <f>'D.1.4 02 Pol'!AF11</f>
        <v>0</v>
      </c>
      <c r="H45" s="157"/>
      <c r="I45" s="158">
        <f>F45+G45+H45</f>
        <v>0</v>
      </c>
      <c r="J45" s="159" t="str">
        <f>IF(_xlfn.SINGLE(CenaCelkemVypocet)=0,"",I45/_xlfn.SINGLE(CenaCelkemVypocet)*100)</f>
        <v/>
      </c>
    </row>
    <row r="46" spans="1:10" ht="25.5" customHeight="1" x14ac:dyDescent="0.25">
      <c r="A46" s="136">
        <v>3</v>
      </c>
      <c r="B46" s="160" t="s">
        <v>62</v>
      </c>
      <c r="C46" s="148" t="s">
        <v>63</v>
      </c>
      <c r="D46" s="148"/>
      <c r="E46" s="148"/>
      <c r="F46" s="161">
        <f>'D.1.4 02 Pol'!AE11</f>
        <v>0</v>
      </c>
      <c r="G46" s="151">
        <f>'D.1.4 02 Pol'!AF11</f>
        <v>0</v>
      </c>
      <c r="H46" s="151"/>
      <c r="I46" s="152">
        <f>F46+G46+H46</f>
        <v>0</v>
      </c>
      <c r="J46" s="153" t="str">
        <f>IF(_xlfn.SINGLE(CenaCelkemVypocet)=0,"",I46/_xlfn.SINGLE(CenaCelkemVypocet)*100)</f>
        <v/>
      </c>
    </row>
    <row r="47" spans="1:10" ht="25.5" customHeight="1" x14ac:dyDescent="0.25">
      <c r="A47" s="136"/>
      <c r="B47" s="162" t="s">
        <v>64</v>
      </c>
      <c r="C47" s="163"/>
      <c r="D47" s="163"/>
      <c r="E47" s="163"/>
      <c r="F47" s="164">
        <f>SUMIF(A39:A46,"=1",F39:F46)</f>
        <v>0</v>
      </c>
      <c r="G47" s="165">
        <f>SUMIF(A39:A46,"=1",G39:G46)</f>
        <v>0</v>
      </c>
      <c r="H47" s="165">
        <f>SUMIF(A39:A46,"=1",H39:H46)</f>
        <v>0</v>
      </c>
      <c r="I47" s="166">
        <f>SUMIF(A39:A46,"=1",I39:I46)</f>
        <v>0</v>
      </c>
      <c r="J47" s="167">
        <f>SUMIF(A39:A46,"=1",J39:J46)</f>
        <v>0</v>
      </c>
    </row>
    <row r="49" spans="1:10" x14ac:dyDescent="0.25">
      <c r="A49" t="s">
        <v>66</v>
      </c>
      <c r="B49" t="s">
        <v>67</v>
      </c>
    </row>
    <row r="50" spans="1:10" x14ac:dyDescent="0.25">
      <c r="A50" t="s">
        <v>68</v>
      </c>
      <c r="B50" t="s">
        <v>69</v>
      </c>
    </row>
    <row r="51" spans="1:10" x14ac:dyDescent="0.25">
      <c r="A51" t="s">
        <v>70</v>
      </c>
      <c r="B51" t="s">
        <v>71</v>
      </c>
    </row>
    <row r="52" spans="1:10" x14ac:dyDescent="0.25">
      <c r="A52" t="s">
        <v>68</v>
      </c>
      <c r="B52" t="s">
        <v>72</v>
      </c>
    </row>
    <row r="53" spans="1:10" x14ac:dyDescent="0.25">
      <c r="A53" t="s">
        <v>70</v>
      </c>
      <c r="B53" t="s">
        <v>73</v>
      </c>
    </row>
    <row r="54" spans="1:10" x14ac:dyDescent="0.25">
      <c r="A54" t="s">
        <v>68</v>
      </c>
      <c r="B54" t="s">
        <v>74</v>
      </c>
    </row>
    <row r="55" spans="1:10" x14ac:dyDescent="0.25">
      <c r="A55" t="s">
        <v>70</v>
      </c>
      <c r="B55" t="s">
        <v>75</v>
      </c>
    </row>
    <row r="58" spans="1:10" ht="15.6" x14ac:dyDescent="0.3">
      <c r="B58" s="178" t="s">
        <v>76</v>
      </c>
    </row>
    <row r="60" spans="1:10" ht="25.5" customHeight="1" x14ac:dyDescent="0.25">
      <c r="A60" s="180"/>
      <c r="B60" s="183" t="s">
        <v>17</v>
      </c>
      <c r="C60" s="183" t="s">
        <v>5</v>
      </c>
      <c r="D60" s="184"/>
      <c r="E60" s="184"/>
      <c r="F60" s="185" t="s">
        <v>77</v>
      </c>
      <c r="G60" s="185"/>
      <c r="H60" s="185"/>
      <c r="I60" s="185" t="s">
        <v>29</v>
      </c>
      <c r="J60" s="185" t="s">
        <v>0</v>
      </c>
    </row>
    <row r="61" spans="1:10" ht="36.75" customHeight="1" x14ac:dyDescent="0.25">
      <c r="A61" s="181"/>
      <c r="B61" s="186" t="s">
        <v>78</v>
      </c>
      <c r="C61" s="187" t="s">
        <v>79</v>
      </c>
      <c r="D61" s="188"/>
      <c r="E61" s="188"/>
      <c r="F61" s="195" t="s">
        <v>24</v>
      </c>
      <c r="G61" s="196"/>
      <c r="H61" s="196"/>
      <c r="I61" s="196">
        <f>'D.1.1 01 Pol'!G8</f>
        <v>0</v>
      </c>
      <c r="J61" s="192" t="str">
        <f>IF(I86=0,"",I61/I86*100)</f>
        <v/>
      </c>
    </row>
    <row r="62" spans="1:10" ht="36.75" customHeight="1" x14ac:dyDescent="0.25">
      <c r="A62" s="181"/>
      <c r="B62" s="186" t="s">
        <v>80</v>
      </c>
      <c r="C62" s="187" t="s">
        <v>81</v>
      </c>
      <c r="D62" s="188"/>
      <c r="E62" s="188"/>
      <c r="F62" s="195" t="s">
        <v>24</v>
      </c>
      <c r="G62" s="196"/>
      <c r="H62" s="196"/>
      <c r="I62" s="196">
        <f>'D.1.1 01 Pol'!G12</f>
        <v>0</v>
      </c>
      <c r="J62" s="192" t="str">
        <f>IF(I86=0,"",I62/I86*100)</f>
        <v/>
      </c>
    </row>
    <row r="63" spans="1:10" ht="36.75" customHeight="1" x14ac:dyDescent="0.25">
      <c r="A63" s="181"/>
      <c r="B63" s="186" t="s">
        <v>82</v>
      </c>
      <c r="C63" s="187" t="s">
        <v>83</v>
      </c>
      <c r="D63" s="188"/>
      <c r="E63" s="188"/>
      <c r="F63" s="195" t="s">
        <v>24</v>
      </c>
      <c r="G63" s="196"/>
      <c r="H63" s="196"/>
      <c r="I63" s="196">
        <f>'D.1.1 01 Pol'!G15</f>
        <v>0</v>
      </c>
      <c r="J63" s="192" t="str">
        <f>IF(I86=0,"",I63/I86*100)</f>
        <v/>
      </c>
    </row>
    <row r="64" spans="1:10" ht="36.75" customHeight="1" x14ac:dyDescent="0.25">
      <c r="A64" s="181"/>
      <c r="B64" s="186" t="s">
        <v>84</v>
      </c>
      <c r="C64" s="187" t="s">
        <v>85</v>
      </c>
      <c r="D64" s="188"/>
      <c r="E64" s="188"/>
      <c r="F64" s="195" t="s">
        <v>24</v>
      </c>
      <c r="G64" s="196"/>
      <c r="H64" s="196"/>
      <c r="I64" s="196">
        <f>'D.1.1 01 Pol'!G32</f>
        <v>0</v>
      </c>
      <c r="J64" s="192" t="str">
        <f>IF(I86=0,"",I64/I86*100)</f>
        <v/>
      </c>
    </row>
    <row r="65" spans="1:10" ht="36.75" customHeight="1" x14ac:dyDescent="0.25">
      <c r="A65" s="181"/>
      <c r="B65" s="186" t="s">
        <v>86</v>
      </c>
      <c r="C65" s="187" t="s">
        <v>87</v>
      </c>
      <c r="D65" s="188"/>
      <c r="E65" s="188"/>
      <c r="F65" s="195" t="s">
        <v>24</v>
      </c>
      <c r="G65" s="196"/>
      <c r="H65" s="196"/>
      <c r="I65" s="196">
        <f>'D.1.1 01 Pol'!G35</f>
        <v>0</v>
      </c>
      <c r="J65" s="192" t="str">
        <f>IF(I86=0,"",I65/I86*100)</f>
        <v/>
      </c>
    </row>
    <row r="66" spans="1:10" ht="36.75" customHeight="1" x14ac:dyDescent="0.25">
      <c r="A66" s="181"/>
      <c r="B66" s="186" t="s">
        <v>88</v>
      </c>
      <c r="C66" s="187" t="s">
        <v>89</v>
      </c>
      <c r="D66" s="188"/>
      <c r="E66" s="188"/>
      <c r="F66" s="195" t="s">
        <v>24</v>
      </c>
      <c r="G66" s="196"/>
      <c r="H66" s="196"/>
      <c r="I66" s="196">
        <f>'D.1.1 01 Pol'!G40</f>
        <v>0</v>
      </c>
      <c r="J66" s="192" t="str">
        <f>IF(I86=0,"",I66/I86*100)</f>
        <v/>
      </c>
    </row>
    <row r="67" spans="1:10" ht="36.75" customHeight="1" x14ac:dyDescent="0.25">
      <c r="A67" s="181"/>
      <c r="B67" s="186" t="s">
        <v>90</v>
      </c>
      <c r="C67" s="187" t="s">
        <v>91</v>
      </c>
      <c r="D67" s="188"/>
      <c r="E67" s="188"/>
      <c r="F67" s="195" t="s">
        <v>24</v>
      </c>
      <c r="G67" s="196"/>
      <c r="H67" s="196"/>
      <c r="I67" s="196">
        <f>'D.1.1 01 Pol'!G47</f>
        <v>0</v>
      </c>
      <c r="J67" s="192" t="str">
        <f>IF(I86=0,"",I67/I86*100)</f>
        <v/>
      </c>
    </row>
    <row r="68" spans="1:10" ht="36.75" customHeight="1" x14ac:dyDescent="0.25">
      <c r="A68" s="181"/>
      <c r="B68" s="186" t="s">
        <v>92</v>
      </c>
      <c r="C68" s="187" t="s">
        <v>93</v>
      </c>
      <c r="D68" s="188"/>
      <c r="E68" s="188"/>
      <c r="F68" s="195" t="s">
        <v>24</v>
      </c>
      <c r="G68" s="196"/>
      <c r="H68" s="196"/>
      <c r="I68" s="196">
        <f>'D.1.1 01 Pol'!G52</f>
        <v>0</v>
      </c>
      <c r="J68" s="192" t="str">
        <f>IF(I86=0,"",I68/I86*100)</f>
        <v/>
      </c>
    </row>
    <row r="69" spans="1:10" ht="36.75" customHeight="1" x14ac:dyDescent="0.25">
      <c r="A69" s="181"/>
      <c r="B69" s="186" t="s">
        <v>94</v>
      </c>
      <c r="C69" s="187" t="s">
        <v>95</v>
      </c>
      <c r="D69" s="188"/>
      <c r="E69" s="188"/>
      <c r="F69" s="195" t="s">
        <v>24</v>
      </c>
      <c r="G69" s="196"/>
      <c r="H69" s="196"/>
      <c r="I69" s="196">
        <f>'D.1.1 01 Pol'!G55</f>
        <v>0</v>
      </c>
      <c r="J69" s="192" t="str">
        <f>IF(I86=0,"",I69/I86*100)</f>
        <v/>
      </c>
    </row>
    <row r="70" spans="1:10" ht="36.75" customHeight="1" x14ac:dyDescent="0.25">
      <c r="A70" s="181"/>
      <c r="B70" s="186" t="s">
        <v>96</v>
      </c>
      <c r="C70" s="187" t="s">
        <v>97</v>
      </c>
      <c r="D70" s="188"/>
      <c r="E70" s="188"/>
      <c r="F70" s="195" t="s">
        <v>24</v>
      </c>
      <c r="G70" s="196"/>
      <c r="H70" s="196"/>
      <c r="I70" s="196">
        <f>'D.1.1 01 Pol'!G81</f>
        <v>0</v>
      </c>
      <c r="J70" s="192" t="str">
        <f>IF(I86=0,"",I70/I86*100)</f>
        <v/>
      </c>
    </row>
    <row r="71" spans="1:10" ht="36.75" customHeight="1" x14ac:dyDescent="0.25">
      <c r="A71" s="181"/>
      <c r="B71" s="186" t="s">
        <v>98</v>
      </c>
      <c r="C71" s="187" t="s">
        <v>99</v>
      </c>
      <c r="D71" s="188"/>
      <c r="E71" s="188"/>
      <c r="F71" s="195" t="s">
        <v>25</v>
      </c>
      <c r="G71" s="196"/>
      <c r="H71" s="196"/>
      <c r="I71" s="196">
        <f>'D.1.1 01 Pol'!G84</f>
        <v>0</v>
      </c>
      <c r="J71" s="192" t="str">
        <f>IF(I86=0,"",I71/I86*100)</f>
        <v/>
      </c>
    </row>
    <row r="72" spans="1:10" ht="36.75" customHeight="1" x14ac:dyDescent="0.25">
      <c r="A72" s="181"/>
      <c r="B72" s="186" t="s">
        <v>100</v>
      </c>
      <c r="C72" s="187" t="s">
        <v>101</v>
      </c>
      <c r="D72" s="188"/>
      <c r="E72" s="188"/>
      <c r="F72" s="195" t="s">
        <v>25</v>
      </c>
      <c r="G72" s="196"/>
      <c r="H72" s="196"/>
      <c r="I72" s="196">
        <f>'D.1.1 01 Pol'!G99</f>
        <v>0</v>
      </c>
      <c r="J72" s="192" t="str">
        <f>IF(I86=0,"",I72/I86*100)</f>
        <v/>
      </c>
    </row>
    <row r="73" spans="1:10" ht="36.75" customHeight="1" x14ac:dyDescent="0.25">
      <c r="A73" s="181"/>
      <c r="B73" s="186" t="s">
        <v>102</v>
      </c>
      <c r="C73" s="187" t="s">
        <v>103</v>
      </c>
      <c r="D73" s="188"/>
      <c r="E73" s="188"/>
      <c r="F73" s="195" t="s">
        <v>25</v>
      </c>
      <c r="G73" s="196"/>
      <c r="H73" s="196"/>
      <c r="I73" s="196">
        <f>'D.1.3 03 Pol'!G8</f>
        <v>0</v>
      </c>
      <c r="J73" s="192" t="str">
        <f>IF(I86=0,"",I73/I86*100)</f>
        <v/>
      </c>
    </row>
    <row r="74" spans="1:10" ht="36.75" customHeight="1" x14ac:dyDescent="0.25">
      <c r="A74" s="181"/>
      <c r="B74" s="186" t="s">
        <v>104</v>
      </c>
      <c r="C74" s="187" t="s">
        <v>105</v>
      </c>
      <c r="D74" s="188"/>
      <c r="E74" s="188"/>
      <c r="F74" s="195" t="s">
        <v>25</v>
      </c>
      <c r="G74" s="196"/>
      <c r="H74" s="196"/>
      <c r="I74" s="196">
        <f>'D.1.1 01 Pol'!G122</f>
        <v>0</v>
      </c>
      <c r="J74" s="192" t="str">
        <f>IF(I86=0,"",I74/I86*100)</f>
        <v/>
      </c>
    </row>
    <row r="75" spans="1:10" ht="36.75" customHeight="1" x14ac:dyDescent="0.25">
      <c r="A75" s="181"/>
      <c r="B75" s="186" t="s">
        <v>106</v>
      </c>
      <c r="C75" s="187" t="s">
        <v>107</v>
      </c>
      <c r="D75" s="188"/>
      <c r="E75" s="188"/>
      <c r="F75" s="195" t="s">
        <v>25</v>
      </c>
      <c r="G75" s="196"/>
      <c r="H75" s="196"/>
      <c r="I75" s="196">
        <f>'D.1.1 01 Pol'!G139</f>
        <v>0</v>
      </c>
      <c r="J75" s="192" t="str">
        <f>IF(I86=0,"",I75/I86*100)</f>
        <v/>
      </c>
    </row>
    <row r="76" spans="1:10" ht="36.75" customHeight="1" x14ac:dyDescent="0.25">
      <c r="A76" s="181"/>
      <c r="B76" s="186" t="s">
        <v>108</v>
      </c>
      <c r="C76" s="187" t="s">
        <v>109</v>
      </c>
      <c r="D76" s="188"/>
      <c r="E76" s="188"/>
      <c r="F76" s="195" t="s">
        <v>25</v>
      </c>
      <c r="G76" s="196"/>
      <c r="H76" s="196"/>
      <c r="I76" s="196">
        <f>'D.1.1 01 Pol'!G146</f>
        <v>0</v>
      </c>
      <c r="J76" s="192" t="str">
        <f>IF(I86=0,"",I76/I86*100)</f>
        <v/>
      </c>
    </row>
    <row r="77" spans="1:10" ht="36.75" customHeight="1" x14ac:dyDescent="0.25">
      <c r="A77" s="181"/>
      <c r="B77" s="186" t="s">
        <v>110</v>
      </c>
      <c r="C77" s="187" t="s">
        <v>111</v>
      </c>
      <c r="D77" s="188"/>
      <c r="E77" s="188"/>
      <c r="F77" s="195" t="s">
        <v>25</v>
      </c>
      <c r="G77" s="196"/>
      <c r="H77" s="196"/>
      <c r="I77" s="196">
        <f>'D.1.1 01 Pol'!G207</f>
        <v>0</v>
      </c>
      <c r="J77" s="192" t="str">
        <f>IF(I86=0,"",I77/I86*100)</f>
        <v/>
      </c>
    </row>
    <row r="78" spans="1:10" ht="36.75" customHeight="1" x14ac:dyDescent="0.25">
      <c r="A78" s="181"/>
      <c r="B78" s="186" t="s">
        <v>112</v>
      </c>
      <c r="C78" s="187" t="s">
        <v>113</v>
      </c>
      <c r="D78" s="188"/>
      <c r="E78" s="188"/>
      <c r="F78" s="195" t="s">
        <v>25</v>
      </c>
      <c r="G78" s="196"/>
      <c r="H78" s="196"/>
      <c r="I78" s="196">
        <f>'D.1.1 01 Pol'!G229</f>
        <v>0</v>
      </c>
      <c r="J78" s="192" t="str">
        <f>IF(I86=0,"",I78/I86*100)</f>
        <v/>
      </c>
    </row>
    <row r="79" spans="1:10" ht="36.75" customHeight="1" x14ac:dyDescent="0.25">
      <c r="A79" s="181"/>
      <c r="B79" s="186" t="s">
        <v>114</v>
      </c>
      <c r="C79" s="187" t="s">
        <v>115</v>
      </c>
      <c r="D79" s="188"/>
      <c r="E79" s="188"/>
      <c r="F79" s="195" t="s">
        <v>25</v>
      </c>
      <c r="G79" s="196"/>
      <c r="H79" s="196"/>
      <c r="I79" s="196">
        <f>'D.1.1 01 Pol'!G240</f>
        <v>0</v>
      </c>
      <c r="J79" s="192" t="str">
        <f>IF(I86=0,"",I79/I86*100)</f>
        <v/>
      </c>
    </row>
    <row r="80" spans="1:10" ht="36.75" customHeight="1" x14ac:dyDescent="0.25">
      <c r="A80" s="181"/>
      <c r="B80" s="186" t="s">
        <v>116</v>
      </c>
      <c r="C80" s="187" t="s">
        <v>117</v>
      </c>
      <c r="D80" s="188"/>
      <c r="E80" s="188"/>
      <c r="F80" s="195" t="s">
        <v>25</v>
      </c>
      <c r="G80" s="196"/>
      <c r="H80" s="196"/>
      <c r="I80" s="196">
        <f>'D.1.1 01 Pol'!G247</f>
        <v>0</v>
      </c>
      <c r="J80" s="192" t="str">
        <f>IF(I86=0,"",I80/I86*100)</f>
        <v/>
      </c>
    </row>
    <row r="81" spans="1:10" ht="36.75" customHeight="1" x14ac:dyDescent="0.25">
      <c r="A81" s="181"/>
      <c r="B81" s="186" t="s">
        <v>118</v>
      </c>
      <c r="C81" s="187" t="s">
        <v>119</v>
      </c>
      <c r="D81" s="188"/>
      <c r="E81" s="188"/>
      <c r="F81" s="195" t="s">
        <v>25</v>
      </c>
      <c r="G81" s="196"/>
      <c r="H81" s="196"/>
      <c r="I81" s="196">
        <f>'D.1.1 01 Pol'!G254</f>
        <v>0</v>
      </c>
      <c r="J81" s="192" t="str">
        <f>IF(I86=0,"",I81/I86*100)</f>
        <v/>
      </c>
    </row>
    <row r="82" spans="1:10" ht="36.75" customHeight="1" x14ac:dyDescent="0.25">
      <c r="A82" s="181"/>
      <c r="B82" s="186" t="s">
        <v>120</v>
      </c>
      <c r="C82" s="187" t="s">
        <v>121</v>
      </c>
      <c r="D82" s="188"/>
      <c r="E82" s="188"/>
      <c r="F82" s="195" t="s">
        <v>26</v>
      </c>
      <c r="G82" s="196"/>
      <c r="H82" s="196"/>
      <c r="I82" s="196">
        <f>'D.1.4 02 Pol'!G8</f>
        <v>0</v>
      </c>
      <c r="J82" s="192" t="str">
        <f>IF(I86=0,"",I82/I86*100)</f>
        <v/>
      </c>
    </row>
    <row r="83" spans="1:10" ht="36.75" customHeight="1" x14ac:dyDescent="0.25">
      <c r="A83" s="181"/>
      <c r="B83" s="186" t="s">
        <v>122</v>
      </c>
      <c r="C83" s="187" t="s">
        <v>123</v>
      </c>
      <c r="D83" s="188"/>
      <c r="E83" s="188"/>
      <c r="F83" s="195" t="s">
        <v>124</v>
      </c>
      <c r="G83" s="196"/>
      <c r="H83" s="196"/>
      <c r="I83" s="196">
        <f>'D.1.1 01 Pol'!G260</f>
        <v>0</v>
      </c>
      <c r="J83" s="192" t="str">
        <f>IF(I86=0,"",I83/I86*100)</f>
        <v/>
      </c>
    </row>
    <row r="84" spans="1:10" ht="36.75" customHeight="1" x14ac:dyDescent="0.25">
      <c r="A84" s="181"/>
      <c r="B84" s="186" t="s">
        <v>125</v>
      </c>
      <c r="C84" s="187" t="s">
        <v>27</v>
      </c>
      <c r="D84" s="188"/>
      <c r="E84" s="188"/>
      <c r="F84" s="195" t="s">
        <v>125</v>
      </c>
      <c r="G84" s="196"/>
      <c r="H84" s="196"/>
      <c r="I84" s="196">
        <f>'D.1.1 01 Pol'!G271</f>
        <v>0</v>
      </c>
      <c r="J84" s="192" t="str">
        <f>IF(I86=0,"",I84/I86*100)</f>
        <v/>
      </c>
    </row>
    <row r="85" spans="1:10" ht="36.75" customHeight="1" x14ac:dyDescent="0.25">
      <c r="A85" s="181"/>
      <c r="B85" s="186" t="s">
        <v>126</v>
      </c>
      <c r="C85" s="187" t="s">
        <v>28</v>
      </c>
      <c r="D85" s="188"/>
      <c r="E85" s="188"/>
      <c r="F85" s="195" t="s">
        <v>126</v>
      </c>
      <c r="G85" s="196"/>
      <c r="H85" s="196"/>
      <c r="I85" s="196">
        <f>'D.1.1 01 Pol'!G275</f>
        <v>0</v>
      </c>
      <c r="J85" s="192" t="str">
        <f>IF(I86=0,"",I85/I86*100)</f>
        <v/>
      </c>
    </row>
    <row r="86" spans="1:10" ht="25.5" customHeight="1" x14ac:dyDescent="0.25">
      <c r="A86" s="182"/>
      <c r="B86" s="189" t="s">
        <v>1</v>
      </c>
      <c r="C86" s="190"/>
      <c r="D86" s="191"/>
      <c r="E86" s="191"/>
      <c r="F86" s="197"/>
      <c r="G86" s="198"/>
      <c r="H86" s="198"/>
      <c r="I86" s="198">
        <f>SUM(I61:I85)</f>
        <v>0</v>
      </c>
      <c r="J86" s="193">
        <f>SUM(J61:J85)</f>
        <v>0</v>
      </c>
    </row>
    <row r="87" spans="1:10" x14ac:dyDescent="0.25">
      <c r="F87" s="135"/>
      <c r="G87" s="135"/>
      <c r="H87" s="135"/>
      <c r="I87" s="135"/>
      <c r="J87" s="194"/>
    </row>
    <row r="88" spans="1:10" x14ac:dyDescent="0.25">
      <c r="F88" s="135"/>
      <c r="G88" s="135"/>
      <c r="H88" s="135"/>
      <c r="I88" s="135"/>
      <c r="J88" s="194"/>
    </row>
    <row r="89" spans="1:10" x14ac:dyDescent="0.25">
      <c r="F89" s="135"/>
      <c r="G89" s="135"/>
      <c r="H89" s="135"/>
      <c r="I89" s="135"/>
      <c r="J89" s="194"/>
    </row>
  </sheetData>
  <sheetProtection algorithmName="SHA-512" hashValue="1qQ6ECjqJcsFmOBitJ0uzWPPUtvZrZvUKpwhA0wLviY66xi1d/ar/wUOTuLALcjROklZ2OWEqV3MM6bexixVUQ==" saltValue="jZanss7MTi2ty5Le4/YWo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82:E82"/>
    <mergeCell ref="C83:E83"/>
    <mergeCell ref="C84:E84"/>
    <mergeCell ref="C85:E85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A4u2m05B1TIfFTpQJOTDleViLAYhsH73Gg99424IvXnM4VRzUlTIA3qa8c+t33qRRMIRv94zPkWyP/fRHp/DrQ==" saltValue="FWtb2sNgGrsRhEGAdhrdU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2B807-8915-4D50-8C5E-F011E69925B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127</v>
      </c>
      <c r="B1" s="200"/>
      <c r="C1" s="200"/>
      <c r="D1" s="200"/>
      <c r="E1" s="200"/>
      <c r="F1" s="200"/>
      <c r="G1" s="200"/>
      <c r="AG1" t="s">
        <v>128</v>
      </c>
    </row>
    <row r="2" spans="1:60" ht="25.05" customHeight="1" x14ac:dyDescent="0.25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129</v>
      </c>
    </row>
    <row r="3" spans="1:60" ht="25.05" customHeight="1" x14ac:dyDescent="0.25">
      <c r="A3" s="201" t="s">
        <v>8</v>
      </c>
      <c r="B3" s="49" t="s">
        <v>52</v>
      </c>
      <c r="C3" s="204" t="s">
        <v>53</v>
      </c>
      <c r="D3" s="202"/>
      <c r="E3" s="202"/>
      <c r="F3" s="202"/>
      <c r="G3" s="203"/>
      <c r="AC3" s="179" t="s">
        <v>129</v>
      </c>
      <c r="AG3" t="s">
        <v>130</v>
      </c>
    </row>
    <row r="4" spans="1:60" ht="25.05" customHeight="1" x14ac:dyDescent="0.25">
      <c r="A4" s="205" t="s">
        <v>9</v>
      </c>
      <c r="B4" s="206" t="s">
        <v>54</v>
      </c>
      <c r="C4" s="207" t="s">
        <v>55</v>
      </c>
      <c r="D4" s="208"/>
      <c r="E4" s="208"/>
      <c r="F4" s="208"/>
      <c r="G4" s="209"/>
      <c r="AG4" t="s">
        <v>131</v>
      </c>
    </row>
    <row r="5" spans="1:60" x14ac:dyDescent="0.25">
      <c r="D5" s="10"/>
    </row>
    <row r="6" spans="1:60" ht="39.6" x14ac:dyDescent="0.25">
      <c r="A6" s="211" t="s">
        <v>132</v>
      </c>
      <c r="B6" s="213" t="s">
        <v>133</v>
      </c>
      <c r="C6" s="213" t="s">
        <v>134</v>
      </c>
      <c r="D6" s="212" t="s">
        <v>135</v>
      </c>
      <c r="E6" s="211" t="s">
        <v>136</v>
      </c>
      <c r="F6" s="210" t="s">
        <v>137</v>
      </c>
      <c r="G6" s="211" t="s">
        <v>29</v>
      </c>
      <c r="H6" s="214" t="s">
        <v>30</v>
      </c>
      <c r="I6" s="214" t="s">
        <v>138</v>
      </c>
      <c r="J6" s="214" t="s">
        <v>31</v>
      </c>
      <c r="K6" s="214" t="s">
        <v>139</v>
      </c>
      <c r="L6" s="214" t="s">
        <v>140</v>
      </c>
      <c r="M6" s="214" t="s">
        <v>141</v>
      </c>
      <c r="N6" s="214" t="s">
        <v>142</v>
      </c>
      <c r="O6" s="214" t="s">
        <v>143</v>
      </c>
      <c r="P6" s="214" t="s">
        <v>144</v>
      </c>
      <c r="Q6" s="214" t="s">
        <v>145</v>
      </c>
      <c r="R6" s="214" t="s">
        <v>146</v>
      </c>
      <c r="S6" s="214" t="s">
        <v>147</v>
      </c>
      <c r="T6" s="214" t="s">
        <v>148</v>
      </c>
      <c r="U6" s="214" t="s">
        <v>149</v>
      </c>
      <c r="V6" s="214" t="s">
        <v>150</v>
      </c>
      <c r="W6" s="214" t="s">
        <v>151</v>
      </c>
      <c r="X6" s="214" t="s">
        <v>152</v>
      </c>
      <c r="Y6" s="214" t="s">
        <v>153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29" t="s">
        <v>154</v>
      </c>
      <c r="B8" s="230" t="s">
        <v>78</v>
      </c>
      <c r="C8" s="254" t="s">
        <v>79</v>
      </c>
      <c r="D8" s="231"/>
      <c r="E8" s="232"/>
      <c r="F8" s="233"/>
      <c r="G8" s="233">
        <f>SUMIF(AG9:AG11,"&lt;&gt;NOR",G9:G11)</f>
        <v>0</v>
      </c>
      <c r="H8" s="233"/>
      <c r="I8" s="233">
        <f>SUM(I9:I11)</f>
        <v>0</v>
      </c>
      <c r="J8" s="233"/>
      <c r="K8" s="233">
        <f>SUM(K9:K11)</f>
        <v>0</v>
      </c>
      <c r="L8" s="233"/>
      <c r="M8" s="233">
        <f>SUM(M9:M11)</f>
        <v>0</v>
      </c>
      <c r="N8" s="232"/>
      <c r="O8" s="232">
        <f>SUM(O9:O11)</f>
        <v>0.06</v>
      </c>
      <c r="P8" s="232"/>
      <c r="Q8" s="232">
        <f>SUM(Q9:Q11)</f>
        <v>0</v>
      </c>
      <c r="R8" s="233"/>
      <c r="S8" s="233"/>
      <c r="T8" s="234"/>
      <c r="U8" s="228"/>
      <c r="V8" s="228">
        <f>SUM(V9:V11)</f>
        <v>0.67</v>
      </c>
      <c r="W8" s="228"/>
      <c r="X8" s="228"/>
      <c r="Y8" s="228"/>
      <c r="AG8" t="s">
        <v>155</v>
      </c>
    </row>
    <row r="9" spans="1:60" outlineLevel="1" x14ac:dyDescent="0.25">
      <c r="A9" s="236">
        <v>1</v>
      </c>
      <c r="B9" s="237" t="s">
        <v>156</v>
      </c>
      <c r="C9" s="255" t="s">
        <v>157</v>
      </c>
      <c r="D9" s="238" t="s">
        <v>158</v>
      </c>
      <c r="E9" s="239">
        <v>1.3031999999999999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4.6460000000000001E-2</v>
      </c>
      <c r="O9" s="239">
        <f>ROUND(E9*N9,2)</f>
        <v>0.06</v>
      </c>
      <c r="P9" s="239">
        <v>0</v>
      </c>
      <c r="Q9" s="239">
        <f>ROUND(E9*P9,2)</f>
        <v>0</v>
      </c>
      <c r="R9" s="241" t="s">
        <v>159</v>
      </c>
      <c r="S9" s="241" t="s">
        <v>160</v>
      </c>
      <c r="T9" s="242" t="s">
        <v>160</v>
      </c>
      <c r="U9" s="225">
        <v>0.51744999999999997</v>
      </c>
      <c r="V9" s="225">
        <f>ROUND(E9*U9,2)</f>
        <v>0.67</v>
      </c>
      <c r="W9" s="225"/>
      <c r="X9" s="225" t="s">
        <v>161</v>
      </c>
      <c r="Y9" s="225" t="s">
        <v>162</v>
      </c>
      <c r="Z9" s="215"/>
      <c r="AA9" s="215"/>
      <c r="AB9" s="215"/>
      <c r="AC9" s="215"/>
      <c r="AD9" s="215"/>
      <c r="AE9" s="215"/>
      <c r="AF9" s="215"/>
      <c r="AG9" s="215" t="s">
        <v>163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22"/>
      <c r="B10" s="223"/>
      <c r="C10" s="256" t="s">
        <v>164</v>
      </c>
      <c r="D10" s="243"/>
      <c r="E10" s="243"/>
      <c r="F10" s="243"/>
      <c r="G10" s="243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165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5">
      <c r="A11" s="222"/>
      <c r="B11" s="223"/>
      <c r="C11" s="257" t="s">
        <v>166</v>
      </c>
      <c r="D11" s="226"/>
      <c r="E11" s="227">
        <v>1.3031999999999999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167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5">
      <c r="A12" s="229" t="s">
        <v>154</v>
      </c>
      <c r="B12" s="230" t="s">
        <v>80</v>
      </c>
      <c r="C12" s="254" t="s">
        <v>81</v>
      </c>
      <c r="D12" s="231"/>
      <c r="E12" s="232"/>
      <c r="F12" s="233"/>
      <c r="G12" s="233">
        <f>SUMIF(AG13:AG14,"&lt;&gt;NOR",G13:G14)</f>
        <v>0</v>
      </c>
      <c r="H12" s="233"/>
      <c r="I12" s="233">
        <f>SUM(I13:I14)</f>
        <v>0</v>
      </c>
      <c r="J12" s="233"/>
      <c r="K12" s="233">
        <f>SUM(K13:K14)</f>
        <v>0</v>
      </c>
      <c r="L12" s="233"/>
      <c r="M12" s="233">
        <f>SUM(M13:M14)</f>
        <v>0</v>
      </c>
      <c r="N12" s="232"/>
      <c r="O12" s="232">
        <f>SUM(O13:O14)</f>
        <v>0.15</v>
      </c>
      <c r="P12" s="232"/>
      <c r="Q12" s="232">
        <f>SUM(Q13:Q14)</f>
        <v>0</v>
      </c>
      <c r="R12" s="233"/>
      <c r="S12" s="233"/>
      <c r="T12" s="234"/>
      <c r="U12" s="228"/>
      <c r="V12" s="228">
        <f>SUM(V13:V14)</f>
        <v>8.33</v>
      </c>
      <c r="W12" s="228"/>
      <c r="X12" s="228"/>
      <c r="Y12" s="228"/>
      <c r="AG12" t="s">
        <v>155</v>
      </c>
    </row>
    <row r="13" spans="1:60" ht="20.399999999999999" outlineLevel="1" x14ac:dyDescent="0.25">
      <c r="A13" s="236">
        <v>2</v>
      </c>
      <c r="B13" s="237" t="s">
        <v>168</v>
      </c>
      <c r="C13" s="255" t="s">
        <v>169</v>
      </c>
      <c r="D13" s="238" t="s">
        <v>158</v>
      </c>
      <c r="E13" s="239">
        <v>10.8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39">
        <v>1.371E-2</v>
      </c>
      <c r="O13" s="239">
        <f>ROUND(E13*N13,2)</f>
        <v>0.15</v>
      </c>
      <c r="P13" s="239">
        <v>0</v>
      </c>
      <c r="Q13" s="239">
        <f>ROUND(E13*P13,2)</f>
        <v>0</v>
      </c>
      <c r="R13" s="241" t="s">
        <v>159</v>
      </c>
      <c r="S13" s="241" t="s">
        <v>160</v>
      </c>
      <c r="T13" s="242" t="s">
        <v>160</v>
      </c>
      <c r="U13" s="225">
        <v>0.77100000000000002</v>
      </c>
      <c r="V13" s="225">
        <f>ROUND(E13*U13,2)</f>
        <v>8.33</v>
      </c>
      <c r="W13" s="225"/>
      <c r="X13" s="225" t="s">
        <v>161</v>
      </c>
      <c r="Y13" s="225" t="s">
        <v>162</v>
      </c>
      <c r="Z13" s="215"/>
      <c r="AA13" s="215"/>
      <c r="AB13" s="215"/>
      <c r="AC13" s="215"/>
      <c r="AD13" s="215"/>
      <c r="AE13" s="215"/>
      <c r="AF13" s="215"/>
      <c r="AG13" s="215" t="s">
        <v>163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5">
      <c r="A14" s="222"/>
      <c r="B14" s="223"/>
      <c r="C14" s="257" t="s">
        <v>170</v>
      </c>
      <c r="D14" s="226"/>
      <c r="E14" s="227">
        <v>10.8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167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29" t="s">
        <v>154</v>
      </c>
      <c r="B15" s="230" t="s">
        <v>82</v>
      </c>
      <c r="C15" s="254" t="s">
        <v>83</v>
      </c>
      <c r="D15" s="231"/>
      <c r="E15" s="232"/>
      <c r="F15" s="233"/>
      <c r="G15" s="233">
        <f>SUMIF(AG16:AG31,"&lt;&gt;NOR",G16:G31)</f>
        <v>0</v>
      </c>
      <c r="H15" s="233"/>
      <c r="I15" s="233">
        <f>SUM(I16:I31)</f>
        <v>0</v>
      </c>
      <c r="J15" s="233"/>
      <c r="K15" s="233">
        <f>SUM(K16:K31)</f>
        <v>0</v>
      </c>
      <c r="L15" s="233"/>
      <c r="M15" s="233">
        <f>SUM(M16:M31)</f>
        <v>0</v>
      </c>
      <c r="N15" s="232"/>
      <c r="O15" s="232">
        <f>SUM(O16:O31)</f>
        <v>2.25</v>
      </c>
      <c r="P15" s="232"/>
      <c r="Q15" s="232">
        <f>SUM(Q16:Q31)</f>
        <v>0</v>
      </c>
      <c r="R15" s="233"/>
      <c r="S15" s="233"/>
      <c r="T15" s="234"/>
      <c r="U15" s="228"/>
      <c r="V15" s="228">
        <f>SUM(V16:V31)</f>
        <v>48.19</v>
      </c>
      <c r="W15" s="228"/>
      <c r="X15" s="228"/>
      <c r="Y15" s="228"/>
      <c r="AG15" t="s">
        <v>155</v>
      </c>
    </row>
    <row r="16" spans="1:60" outlineLevel="1" x14ac:dyDescent="0.25">
      <c r="A16" s="236">
        <v>3</v>
      </c>
      <c r="B16" s="237" t="s">
        <v>171</v>
      </c>
      <c r="C16" s="255" t="s">
        <v>172</v>
      </c>
      <c r="D16" s="238" t="s">
        <v>158</v>
      </c>
      <c r="E16" s="239">
        <v>11.88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9.4500000000000001E-3</v>
      </c>
      <c r="O16" s="239">
        <f>ROUND(E16*N16,2)</f>
        <v>0.11</v>
      </c>
      <c r="P16" s="239">
        <v>0</v>
      </c>
      <c r="Q16" s="239">
        <f>ROUND(E16*P16,2)</f>
        <v>0</v>
      </c>
      <c r="R16" s="241" t="s">
        <v>159</v>
      </c>
      <c r="S16" s="241" t="s">
        <v>160</v>
      </c>
      <c r="T16" s="242" t="s">
        <v>160</v>
      </c>
      <c r="U16" s="225">
        <v>0.46</v>
      </c>
      <c r="V16" s="225">
        <f>ROUND(E16*U16,2)</f>
        <v>5.46</v>
      </c>
      <c r="W16" s="225"/>
      <c r="X16" s="225" t="s">
        <v>161</v>
      </c>
      <c r="Y16" s="225" t="s">
        <v>162</v>
      </c>
      <c r="Z16" s="215"/>
      <c r="AA16" s="215"/>
      <c r="AB16" s="215"/>
      <c r="AC16" s="215"/>
      <c r="AD16" s="215"/>
      <c r="AE16" s="215"/>
      <c r="AF16" s="215"/>
      <c r="AG16" s="215" t="s">
        <v>163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5">
      <c r="A17" s="222"/>
      <c r="B17" s="223"/>
      <c r="C17" s="256" t="s">
        <v>173</v>
      </c>
      <c r="D17" s="243"/>
      <c r="E17" s="243"/>
      <c r="F17" s="243"/>
      <c r="G17" s="243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165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5">
      <c r="A18" s="222"/>
      <c r="B18" s="223"/>
      <c r="C18" s="257" t="s">
        <v>174</v>
      </c>
      <c r="D18" s="226"/>
      <c r="E18" s="227">
        <v>11.88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167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36">
        <v>4</v>
      </c>
      <c r="B19" s="237" t="s">
        <v>175</v>
      </c>
      <c r="C19" s="255" t="s">
        <v>176</v>
      </c>
      <c r="D19" s="238" t="s">
        <v>158</v>
      </c>
      <c r="E19" s="239">
        <v>25.92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39">
        <v>4.0000000000000003E-5</v>
      </c>
      <c r="O19" s="239">
        <f>ROUND(E19*N19,2)</f>
        <v>0</v>
      </c>
      <c r="P19" s="239">
        <v>0</v>
      </c>
      <c r="Q19" s="239">
        <f>ROUND(E19*P19,2)</f>
        <v>0</v>
      </c>
      <c r="R19" s="241" t="s">
        <v>159</v>
      </c>
      <c r="S19" s="241" t="s">
        <v>160</v>
      </c>
      <c r="T19" s="242" t="s">
        <v>160</v>
      </c>
      <c r="U19" s="225">
        <v>0.08</v>
      </c>
      <c r="V19" s="225">
        <f>ROUND(E19*U19,2)</f>
        <v>2.0699999999999998</v>
      </c>
      <c r="W19" s="225"/>
      <c r="X19" s="225" t="s">
        <v>161</v>
      </c>
      <c r="Y19" s="225" t="s">
        <v>162</v>
      </c>
      <c r="Z19" s="215"/>
      <c r="AA19" s="215"/>
      <c r="AB19" s="215"/>
      <c r="AC19" s="215"/>
      <c r="AD19" s="215"/>
      <c r="AE19" s="215"/>
      <c r="AF19" s="215"/>
      <c r="AG19" s="215" t="s">
        <v>177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1" outlineLevel="2" x14ac:dyDescent="0.25">
      <c r="A20" s="222"/>
      <c r="B20" s="223"/>
      <c r="C20" s="256" t="s">
        <v>178</v>
      </c>
      <c r="D20" s="243"/>
      <c r="E20" s="243"/>
      <c r="F20" s="243"/>
      <c r="G20" s="243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165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44" t="str">
        <f>C20</f>
        <v>které se zřizují před úpravami povrchu, a obalení osazených dveřních zárubní před znečištěním při úpravách povrchu nástřikem plastických maltovin včetně pozdějšího odkrytí,</v>
      </c>
      <c r="BB20" s="215"/>
      <c r="BC20" s="215"/>
      <c r="BD20" s="215"/>
      <c r="BE20" s="215"/>
      <c r="BF20" s="215"/>
      <c r="BG20" s="215"/>
      <c r="BH20" s="215"/>
    </row>
    <row r="21" spans="1:60" outlineLevel="2" x14ac:dyDescent="0.25">
      <c r="A21" s="222"/>
      <c r="B21" s="223"/>
      <c r="C21" s="257" t="s">
        <v>179</v>
      </c>
      <c r="D21" s="226"/>
      <c r="E21" s="227">
        <v>25.92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167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5">
      <c r="A22" s="236">
        <v>5</v>
      </c>
      <c r="B22" s="237" t="s">
        <v>180</v>
      </c>
      <c r="C22" s="255" t="s">
        <v>181</v>
      </c>
      <c r="D22" s="238" t="s">
        <v>158</v>
      </c>
      <c r="E22" s="239">
        <v>11.88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4.4139999999999999E-2</v>
      </c>
      <c r="O22" s="239">
        <f>ROUND(E22*N22,2)</f>
        <v>0.52</v>
      </c>
      <c r="P22" s="239">
        <v>0</v>
      </c>
      <c r="Q22" s="239">
        <f>ROUND(E22*P22,2)</f>
        <v>0</v>
      </c>
      <c r="R22" s="241" t="s">
        <v>159</v>
      </c>
      <c r="S22" s="241" t="s">
        <v>160</v>
      </c>
      <c r="T22" s="242" t="s">
        <v>160</v>
      </c>
      <c r="U22" s="225">
        <v>0.6</v>
      </c>
      <c r="V22" s="225">
        <f>ROUND(E22*U22,2)</f>
        <v>7.13</v>
      </c>
      <c r="W22" s="225"/>
      <c r="X22" s="225" t="s">
        <v>161</v>
      </c>
      <c r="Y22" s="225" t="s">
        <v>162</v>
      </c>
      <c r="Z22" s="215"/>
      <c r="AA22" s="215"/>
      <c r="AB22" s="215"/>
      <c r="AC22" s="215"/>
      <c r="AD22" s="215"/>
      <c r="AE22" s="215"/>
      <c r="AF22" s="215"/>
      <c r="AG22" s="215" t="s">
        <v>163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5">
      <c r="A23" s="222"/>
      <c r="B23" s="223"/>
      <c r="C23" s="257" t="s">
        <v>182</v>
      </c>
      <c r="D23" s="226"/>
      <c r="E23" s="227">
        <v>11.88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167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36">
        <v>6</v>
      </c>
      <c r="B24" s="237" t="s">
        <v>183</v>
      </c>
      <c r="C24" s="255" t="s">
        <v>184</v>
      </c>
      <c r="D24" s="238" t="s">
        <v>158</v>
      </c>
      <c r="E24" s="239">
        <v>10.32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39">
        <v>4.7660000000000001E-2</v>
      </c>
      <c r="O24" s="239">
        <f>ROUND(E24*N24,2)</f>
        <v>0.49</v>
      </c>
      <c r="P24" s="239">
        <v>0</v>
      </c>
      <c r="Q24" s="239">
        <f>ROUND(E24*P24,2)</f>
        <v>0</v>
      </c>
      <c r="R24" s="241" t="s">
        <v>159</v>
      </c>
      <c r="S24" s="241" t="s">
        <v>160</v>
      </c>
      <c r="T24" s="242" t="s">
        <v>160</v>
      </c>
      <c r="U24" s="225">
        <v>0.84</v>
      </c>
      <c r="V24" s="225">
        <f>ROUND(E24*U24,2)</f>
        <v>8.67</v>
      </c>
      <c r="W24" s="225"/>
      <c r="X24" s="225" t="s">
        <v>161</v>
      </c>
      <c r="Y24" s="225" t="s">
        <v>162</v>
      </c>
      <c r="Z24" s="215"/>
      <c r="AA24" s="215"/>
      <c r="AB24" s="215"/>
      <c r="AC24" s="215"/>
      <c r="AD24" s="215"/>
      <c r="AE24" s="215"/>
      <c r="AF24" s="215"/>
      <c r="AG24" s="215" t="s">
        <v>163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5">
      <c r="A25" s="222"/>
      <c r="B25" s="223"/>
      <c r="C25" s="257" t="s">
        <v>185</v>
      </c>
      <c r="D25" s="226"/>
      <c r="E25" s="227">
        <v>10.32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167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36">
        <v>7</v>
      </c>
      <c r="B26" s="237" t="s">
        <v>186</v>
      </c>
      <c r="C26" s="255" t="s">
        <v>187</v>
      </c>
      <c r="D26" s="238" t="s">
        <v>158</v>
      </c>
      <c r="E26" s="239">
        <v>21.12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39">
        <v>5.3690000000000002E-2</v>
      </c>
      <c r="O26" s="239">
        <f>ROUND(E26*N26,2)</f>
        <v>1.1299999999999999</v>
      </c>
      <c r="P26" s="239">
        <v>0</v>
      </c>
      <c r="Q26" s="239">
        <f>ROUND(E26*P26,2)</f>
        <v>0</v>
      </c>
      <c r="R26" s="241" t="s">
        <v>188</v>
      </c>
      <c r="S26" s="241" t="s">
        <v>160</v>
      </c>
      <c r="T26" s="242" t="s">
        <v>160</v>
      </c>
      <c r="U26" s="225">
        <v>1.17717</v>
      </c>
      <c r="V26" s="225">
        <f>ROUND(E26*U26,2)</f>
        <v>24.86</v>
      </c>
      <c r="W26" s="225"/>
      <c r="X26" s="225" t="s">
        <v>161</v>
      </c>
      <c r="Y26" s="225" t="s">
        <v>162</v>
      </c>
      <c r="Z26" s="215"/>
      <c r="AA26" s="215"/>
      <c r="AB26" s="215"/>
      <c r="AC26" s="215"/>
      <c r="AD26" s="215"/>
      <c r="AE26" s="215"/>
      <c r="AF26" s="215"/>
      <c r="AG26" s="215" t="s">
        <v>163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5">
      <c r="A27" s="222"/>
      <c r="B27" s="223"/>
      <c r="C27" s="256" t="s">
        <v>189</v>
      </c>
      <c r="D27" s="243"/>
      <c r="E27" s="243"/>
      <c r="F27" s="243"/>
      <c r="G27" s="243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165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44" t="str">
        <f>C27</f>
        <v>okenního nebo dveřního, z pomocného pracovního lešení o výšce podlahy do 1900 mm a pro zatížení do 1,5 kPa,</v>
      </c>
      <c r="BB27" s="215"/>
      <c r="BC27" s="215"/>
      <c r="BD27" s="215"/>
      <c r="BE27" s="215"/>
      <c r="BF27" s="215"/>
      <c r="BG27" s="215"/>
      <c r="BH27" s="215"/>
    </row>
    <row r="28" spans="1:60" outlineLevel="2" x14ac:dyDescent="0.25">
      <c r="A28" s="222"/>
      <c r="B28" s="223"/>
      <c r="C28" s="257" t="s">
        <v>190</v>
      </c>
      <c r="D28" s="226"/>
      <c r="E28" s="227">
        <v>2.4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167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3" x14ac:dyDescent="0.25">
      <c r="A29" s="222"/>
      <c r="B29" s="223"/>
      <c r="C29" s="257" t="s">
        <v>191</v>
      </c>
      <c r="D29" s="226"/>
      <c r="E29" s="227">
        <v>11.52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167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5">
      <c r="A30" s="222"/>
      <c r="B30" s="223"/>
      <c r="C30" s="257" t="s">
        <v>192</v>
      </c>
      <c r="D30" s="226"/>
      <c r="E30" s="227">
        <v>0.72</v>
      </c>
      <c r="F30" s="225"/>
      <c r="G30" s="22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167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3" x14ac:dyDescent="0.25">
      <c r="A31" s="222"/>
      <c r="B31" s="223"/>
      <c r="C31" s="257" t="s">
        <v>193</v>
      </c>
      <c r="D31" s="226"/>
      <c r="E31" s="227">
        <v>6.48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167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x14ac:dyDescent="0.25">
      <c r="A32" s="229" t="s">
        <v>154</v>
      </c>
      <c r="B32" s="230" t="s">
        <v>84</v>
      </c>
      <c r="C32" s="254" t="s">
        <v>85</v>
      </c>
      <c r="D32" s="231"/>
      <c r="E32" s="232"/>
      <c r="F32" s="233"/>
      <c r="G32" s="233">
        <f>SUMIF(AG33:AG34,"&lt;&gt;NOR",G33:G34)</f>
        <v>0</v>
      </c>
      <c r="H32" s="233"/>
      <c r="I32" s="233">
        <f>SUM(I33:I34)</f>
        <v>0</v>
      </c>
      <c r="J32" s="233"/>
      <c r="K32" s="233">
        <f>SUM(K33:K34)</f>
        <v>0</v>
      </c>
      <c r="L32" s="233"/>
      <c r="M32" s="233">
        <f>SUM(M33:M34)</f>
        <v>0</v>
      </c>
      <c r="N32" s="232"/>
      <c r="O32" s="232">
        <f>SUM(O33:O34)</f>
        <v>0.03</v>
      </c>
      <c r="P32" s="232"/>
      <c r="Q32" s="232">
        <f>SUM(Q33:Q34)</f>
        <v>0</v>
      </c>
      <c r="R32" s="233"/>
      <c r="S32" s="233"/>
      <c r="T32" s="234"/>
      <c r="U32" s="228"/>
      <c r="V32" s="228">
        <f>SUM(V33:V34)</f>
        <v>2.87</v>
      </c>
      <c r="W32" s="228"/>
      <c r="X32" s="228"/>
      <c r="Y32" s="228"/>
      <c r="AG32" t="s">
        <v>155</v>
      </c>
    </row>
    <row r="33" spans="1:60" ht="30.6" outlineLevel="1" x14ac:dyDescent="0.25">
      <c r="A33" s="236">
        <v>8</v>
      </c>
      <c r="B33" s="237" t="s">
        <v>194</v>
      </c>
      <c r="C33" s="255" t="s">
        <v>195</v>
      </c>
      <c r="D33" s="238" t="s">
        <v>196</v>
      </c>
      <c r="E33" s="239">
        <v>2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39">
        <v>1.5440000000000001E-2</v>
      </c>
      <c r="O33" s="239">
        <f>ROUND(E33*N33,2)</f>
        <v>0.03</v>
      </c>
      <c r="P33" s="239">
        <v>0</v>
      </c>
      <c r="Q33" s="239">
        <f>ROUND(E33*P33,2)</f>
        <v>0</v>
      </c>
      <c r="R33" s="241" t="s">
        <v>188</v>
      </c>
      <c r="S33" s="241" t="s">
        <v>160</v>
      </c>
      <c r="T33" s="242" t="s">
        <v>160</v>
      </c>
      <c r="U33" s="225">
        <v>1.4350000000000001</v>
      </c>
      <c r="V33" s="225">
        <f>ROUND(E33*U33,2)</f>
        <v>2.87</v>
      </c>
      <c r="W33" s="225"/>
      <c r="X33" s="225" t="s">
        <v>161</v>
      </c>
      <c r="Y33" s="225" t="s">
        <v>162</v>
      </c>
      <c r="Z33" s="215"/>
      <c r="AA33" s="215"/>
      <c r="AB33" s="215"/>
      <c r="AC33" s="215"/>
      <c r="AD33" s="215"/>
      <c r="AE33" s="215"/>
      <c r="AF33" s="215"/>
      <c r="AG33" s="215" t="s">
        <v>163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5">
      <c r="A34" s="222"/>
      <c r="B34" s="223"/>
      <c r="C34" s="257" t="s">
        <v>197</v>
      </c>
      <c r="D34" s="226"/>
      <c r="E34" s="227">
        <v>2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167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x14ac:dyDescent="0.25">
      <c r="A35" s="229" t="s">
        <v>154</v>
      </c>
      <c r="B35" s="230" t="s">
        <v>86</v>
      </c>
      <c r="C35" s="254" t="s">
        <v>87</v>
      </c>
      <c r="D35" s="231"/>
      <c r="E35" s="232"/>
      <c r="F35" s="233"/>
      <c r="G35" s="233">
        <f>SUMIF(AG36:AG39,"&lt;&gt;NOR",G36:G39)</f>
        <v>0</v>
      </c>
      <c r="H35" s="233"/>
      <c r="I35" s="233">
        <f>SUM(I36:I39)</f>
        <v>0</v>
      </c>
      <c r="J35" s="233"/>
      <c r="K35" s="233">
        <f>SUM(K36:K39)</f>
        <v>0</v>
      </c>
      <c r="L35" s="233"/>
      <c r="M35" s="233">
        <f>SUM(M36:M39)</f>
        <v>0</v>
      </c>
      <c r="N35" s="232"/>
      <c r="O35" s="232">
        <f>SUM(O36:O39)</f>
        <v>0.47</v>
      </c>
      <c r="P35" s="232"/>
      <c r="Q35" s="232">
        <f>SUM(Q36:Q39)</f>
        <v>0</v>
      </c>
      <c r="R35" s="233"/>
      <c r="S35" s="233"/>
      <c r="T35" s="234"/>
      <c r="U35" s="228"/>
      <c r="V35" s="228">
        <f>SUM(V36:V39)</f>
        <v>28.78</v>
      </c>
      <c r="W35" s="228"/>
      <c r="X35" s="228"/>
      <c r="Y35" s="228"/>
      <c r="AG35" t="s">
        <v>155</v>
      </c>
    </row>
    <row r="36" spans="1:60" ht="20.399999999999999" outlineLevel="1" x14ac:dyDescent="0.25">
      <c r="A36" s="236">
        <v>9</v>
      </c>
      <c r="B36" s="237" t="s">
        <v>198</v>
      </c>
      <c r="C36" s="255" t="s">
        <v>199</v>
      </c>
      <c r="D36" s="238" t="s">
        <v>158</v>
      </c>
      <c r="E36" s="239">
        <v>83.894999999999996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39">
        <v>5.5700000000000003E-3</v>
      </c>
      <c r="O36" s="239">
        <f>ROUND(E36*N36,2)</f>
        <v>0.47</v>
      </c>
      <c r="P36" s="239">
        <v>0</v>
      </c>
      <c r="Q36" s="239">
        <f>ROUND(E36*P36,2)</f>
        <v>0</v>
      </c>
      <c r="R36" s="241" t="s">
        <v>159</v>
      </c>
      <c r="S36" s="241" t="s">
        <v>160</v>
      </c>
      <c r="T36" s="242" t="s">
        <v>160</v>
      </c>
      <c r="U36" s="225">
        <v>0.34300000000000003</v>
      </c>
      <c r="V36" s="225">
        <f>ROUND(E36*U36,2)</f>
        <v>28.78</v>
      </c>
      <c r="W36" s="225"/>
      <c r="X36" s="225" t="s">
        <v>161</v>
      </c>
      <c r="Y36" s="225" t="s">
        <v>162</v>
      </c>
      <c r="Z36" s="215"/>
      <c r="AA36" s="215"/>
      <c r="AB36" s="215"/>
      <c r="AC36" s="215"/>
      <c r="AD36" s="215"/>
      <c r="AE36" s="215"/>
      <c r="AF36" s="215"/>
      <c r="AG36" s="215" t="s">
        <v>163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5">
      <c r="A37" s="222"/>
      <c r="B37" s="223"/>
      <c r="C37" s="256" t="s">
        <v>200</v>
      </c>
      <c r="D37" s="243"/>
      <c r="E37" s="243"/>
      <c r="F37" s="243"/>
      <c r="G37" s="243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165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5">
      <c r="A38" s="222"/>
      <c r="B38" s="223"/>
      <c r="C38" s="258" t="s">
        <v>201</v>
      </c>
      <c r="D38" s="245"/>
      <c r="E38" s="245"/>
      <c r="F38" s="245"/>
      <c r="G38" s="24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202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5">
      <c r="A39" s="222"/>
      <c r="B39" s="223"/>
      <c r="C39" s="257" t="s">
        <v>203</v>
      </c>
      <c r="D39" s="226"/>
      <c r="E39" s="227">
        <v>83.894999999999996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167</v>
      </c>
      <c r="AH39" s="215">
        <v>5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x14ac:dyDescent="0.25">
      <c r="A40" s="229" t="s">
        <v>154</v>
      </c>
      <c r="B40" s="230" t="s">
        <v>88</v>
      </c>
      <c r="C40" s="254" t="s">
        <v>89</v>
      </c>
      <c r="D40" s="231"/>
      <c r="E40" s="232"/>
      <c r="F40" s="233"/>
      <c r="G40" s="233">
        <f>SUMIF(AG41:AG46,"&lt;&gt;NOR",G41:G46)</f>
        <v>0</v>
      </c>
      <c r="H40" s="233"/>
      <c r="I40" s="233">
        <f>SUM(I41:I46)</f>
        <v>0</v>
      </c>
      <c r="J40" s="233"/>
      <c r="K40" s="233">
        <f>SUM(K41:K46)</f>
        <v>0</v>
      </c>
      <c r="L40" s="233"/>
      <c r="M40" s="233">
        <f>SUM(M41:M46)</f>
        <v>0</v>
      </c>
      <c r="N40" s="232"/>
      <c r="O40" s="232">
        <f>SUM(O41:O46)</f>
        <v>0.15</v>
      </c>
      <c r="P40" s="232"/>
      <c r="Q40" s="232">
        <f>SUM(Q41:Q46)</f>
        <v>0</v>
      </c>
      <c r="R40" s="233"/>
      <c r="S40" s="233"/>
      <c r="T40" s="234"/>
      <c r="U40" s="228"/>
      <c r="V40" s="228">
        <f>SUM(V41:V46)</f>
        <v>5.09</v>
      </c>
      <c r="W40" s="228"/>
      <c r="X40" s="228"/>
      <c r="Y40" s="228"/>
      <c r="AG40" t="s">
        <v>155</v>
      </c>
    </row>
    <row r="41" spans="1:60" outlineLevel="1" x14ac:dyDescent="0.25">
      <c r="A41" s="236">
        <v>10</v>
      </c>
      <c r="B41" s="237" t="s">
        <v>204</v>
      </c>
      <c r="C41" s="255" t="s">
        <v>205</v>
      </c>
      <c r="D41" s="238" t="s">
        <v>206</v>
      </c>
      <c r="E41" s="239">
        <v>9.6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39">
        <v>8.8699999999999994E-3</v>
      </c>
      <c r="O41" s="239">
        <f>ROUND(E41*N41,2)</f>
        <v>0.09</v>
      </c>
      <c r="P41" s="239">
        <v>0</v>
      </c>
      <c r="Q41" s="239">
        <f>ROUND(E41*P41,2)</f>
        <v>0</v>
      </c>
      <c r="R41" s="241" t="s">
        <v>159</v>
      </c>
      <c r="S41" s="241" t="s">
        <v>160</v>
      </c>
      <c r="T41" s="242" t="s">
        <v>160</v>
      </c>
      <c r="U41" s="225">
        <v>0.53</v>
      </c>
      <c r="V41" s="225">
        <f>ROUND(E41*U41,2)</f>
        <v>5.09</v>
      </c>
      <c r="W41" s="225"/>
      <c r="X41" s="225" t="s">
        <v>161</v>
      </c>
      <c r="Y41" s="225" t="s">
        <v>162</v>
      </c>
      <c r="Z41" s="215"/>
      <c r="AA41" s="215"/>
      <c r="AB41" s="215"/>
      <c r="AC41" s="215"/>
      <c r="AD41" s="215"/>
      <c r="AE41" s="215"/>
      <c r="AF41" s="215"/>
      <c r="AG41" s="215" t="s">
        <v>163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5">
      <c r="A42" s="222"/>
      <c r="B42" s="223"/>
      <c r="C42" s="256" t="s">
        <v>207</v>
      </c>
      <c r="D42" s="243"/>
      <c r="E42" s="243"/>
      <c r="F42" s="243"/>
      <c r="G42" s="243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165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44" t="str">
        <f>C42</f>
        <v>na montážní pěnu, zapravení omítky pod parapetem, těsnění spáry mezi parapetem a rámem okna, dodávka silikonu.</v>
      </c>
      <c r="BB42" s="215"/>
      <c r="BC42" s="215"/>
      <c r="BD42" s="215"/>
      <c r="BE42" s="215"/>
      <c r="BF42" s="215"/>
      <c r="BG42" s="215"/>
      <c r="BH42" s="215"/>
    </row>
    <row r="43" spans="1:60" outlineLevel="2" x14ac:dyDescent="0.25">
      <c r="A43" s="222"/>
      <c r="B43" s="223"/>
      <c r="C43" s="257" t="s">
        <v>208</v>
      </c>
      <c r="D43" s="226"/>
      <c r="E43" s="227">
        <v>9.6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167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0.399999999999999" outlineLevel="1" x14ac:dyDescent="0.25">
      <c r="A44" s="236">
        <v>11</v>
      </c>
      <c r="B44" s="237" t="s">
        <v>209</v>
      </c>
      <c r="C44" s="255" t="s">
        <v>210</v>
      </c>
      <c r="D44" s="238" t="s">
        <v>206</v>
      </c>
      <c r="E44" s="239">
        <v>9.6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39">
        <v>5.77E-3</v>
      </c>
      <c r="O44" s="239">
        <f>ROUND(E44*N44,2)</f>
        <v>0.06</v>
      </c>
      <c r="P44" s="239">
        <v>0</v>
      </c>
      <c r="Q44" s="239">
        <f>ROUND(E44*P44,2)</f>
        <v>0</v>
      </c>
      <c r="R44" s="241"/>
      <c r="S44" s="241" t="s">
        <v>211</v>
      </c>
      <c r="T44" s="242" t="s">
        <v>212</v>
      </c>
      <c r="U44" s="225">
        <v>0</v>
      </c>
      <c r="V44" s="225">
        <f>ROUND(E44*U44,2)</f>
        <v>0</v>
      </c>
      <c r="W44" s="225"/>
      <c r="X44" s="225" t="s">
        <v>213</v>
      </c>
      <c r="Y44" s="225" t="s">
        <v>162</v>
      </c>
      <c r="Z44" s="215"/>
      <c r="AA44" s="215"/>
      <c r="AB44" s="215"/>
      <c r="AC44" s="215"/>
      <c r="AD44" s="215"/>
      <c r="AE44" s="215"/>
      <c r="AF44" s="215"/>
      <c r="AG44" s="215" t="s">
        <v>214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5">
      <c r="A45" s="222"/>
      <c r="B45" s="223"/>
      <c r="C45" s="257" t="s">
        <v>215</v>
      </c>
      <c r="D45" s="226"/>
      <c r="E45" s="227">
        <v>9.6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167</v>
      </c>
      <c r="AH45" s="215">
        <v>5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3" x14ac:dyDescent="0.25">
      <c r="A46" s="222"/>
      <c r="B46" s="223"/>
      <c r="C46" s="257" t="s">
        <v>216</v>
      </c>
      <c r="D46" s="226"/>
      <c r="E46" s="227"/>
      <c r="F46" s="225"/>
      <c r="G46" s="225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167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5">
      <c r="A47" s="229" t="s">
        <v>154</v>
      </c>
      <c r="B47" s="230" t="s">
        <v>90</v>
      </c>
      <c r="C47" s="254" t="s">
        <v>91</v>
      </c>
      <c r="D47" s="231"/>
      <c r="E47" s="232"/>
      <c r="F47" s="233"/>
      <c r="G47" s="233">
        <f>SUMIF(AG48:AG51,"&lt;&gt;NOR",G48:G51)</f>
        <v>0</v>
      </c>
      <c r="H47" s="233"/>
      <c r="I47" s="233">
        <f>SUM(I48:I51)</f>
        <v>0</v>
      </c>
      <c r="J47" s="233"/>
      <c r="K47" s="233">
        <f>SUM(K48:K51)</f>
        <v>0</v>
      </c>
      <c r="L47" s="233"/>
      <c r="M47" s="233">
        <f>SUM(M48:M51)</f>
        <v>0</v>
      </c>
      <c r="N47" s="232"/>
      <c r="O47" s="232">
        <f>SUM(O48:O51)</f>
        <v>0.13</v>
      </c>
      <c r="P47" s="232"/>
      <c r="Q47" s="232">
        <f>SUM(Q48:Q51)</f>
        <v>0</v>
      </c>
      <c r="R47" s="233"/>
      <c r="S47" s="233"/>
      <c r="T47" s="234"/>
      <c r="U47" s="228"/>
      <c r="V47" s="228">
        <f>SUM(V48:V51)</f>
        <v>16.149999999999999</v>
      </c>
      <c r="W47" s="228"/>
      <c r="X47" s="228"/>
      <c r="Y47" s="228"/>
      <c r="AG47" t="s">
        <v>155</v>
      </c>
    </row>
    <row r="48" spans="1:60" outlineLevel="1" x14ac:dyDescent="0.25">
      <c r="A48" s="236">
        <v>12</v>
      </c>
      <c r="B48" s="237" t="s">
        <v>217</v>
      </c>
      <c r="C48" s="255" t="s">
        <v>218</v>
      </c>
      <c r="D48" s="238" t="s">
        <v>158</v>
      </c>
      <c r="E48" s="239">
        <v>83.894999999999996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39">
        <v>1.2099999999999999E-3</v>
      </c>
      <c r="O48" s="239">
        <f>ROUND(E48*N48,2)</f>
        <v>0.1</v>
      </c>
      <c r="P48" s="239">
        <v>0</v>
      </c>
      <c r="Q48" s="239">
        <f>ROUND(E48*P48,2)</f>
        <v>0</v>
      </c>
      <c r="R48" s="241" t="s">
        <v>219</v>
      </c>
      <c r="S48" s="241" t="s">
        <v>160</v>
      </c>
      <c r="T48" s="242" t="s">
        <v>160</v>
      </c>
      <c r="U48" s="225">
        <v>0.17699999999999999</v>
      </c>
      <c r="V48" s="225">
        <f>ROUND(E48*U48,2)</f>
        <v>14.85</v>
      </c>
      <c r="W48" s="225"/>
      <c r="X48" s="225" t="s">
        <v>161</v>
      </c>
      <c r="Y48" s="225" t="s">
        <v>162</v>
      </c>
      <c r="Z48" s="215"/>
      <c r="AA48" s="215"/>
      <c r="AB48" s="215"/>
      <c r="AC48" s="215"/>
      <c r="AD48" s="215"/>
      <c r="AE48" s="215"/>
      <c r="AF48" s="215"/>
      <c r="AG48" s="215" t="s">
        <v>163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5">
      <c r="A49" s="222"/>
      <c r="B49" s="223"/>
      <c r="C49" s="257" t="s">
        <v>220</v>
      </c>
      <c r="D49" s="226"/>
      <c r="E49" s="227">
        <v>83.894999999999996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167</v>
      </c>
      <c r="AH49" s="215">
        <v>5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5">
      <c r="A50" s="236">
        <v>13</v>
      </c>
      <c r="B50" s="237" t="s">
        <v>221</v>
      </c>
      <c r="C50" s="255" t="s">
        <v>222</v>
      </c>
      <c r="D50" s="238" t="s">
        <v>158</v>
      </c>
      <c r="E50" s="239">
        <v>5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39">
        <v>5.9199999999999999E-3</v>
      </c>
      <c r="O50" s="239">
        <f>ROUND(E50*N50,2)</f>
        <v>0.03</v>
      </c>
      <c r="P50" s="239">
        <v>0</v>
      </c>
      <c r="Q50" s="239">
        <f>ROUND(E50*P50,2)</f>
        <v>0</v>
      </c>
      <c r="R50" s="241" t="s">
        <v>219</v>
      </c>
      <c r="S50" s="241" t="s">
        <v>160</v>
      </c>
      <c r="T50" s="242" t="s">
        <v>160</v>
      </c>
      <c r="U50" s="225">
        <v>0.26</v>
      </c>
      <c r="V50" s="225">
        <f>ROUND(E50*U50,2)</f>
        <v>1.3</v>
      </c>
      <c r="W50" s="225"/>
      <c r="X50" s="225" t="s">
        <v>161</v>
      </c>
      <c r="Y50" s="225" t="s">
        <v>162</v>
      </c>
      <c r="Z50" s="215"/>
      <c r="AA50" s="215"/>
      <c r="AB50" s="215"/>
      <c r="AC50" s="215"/>
      <c r="AD50" s="215"/>
      <c r="AE50" s="215"/>
      <c r="AF50" s="215"/>
      <c r="AG50" s="215" t="s">
        <v>163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5">
      <c r="A51" s="222"/>
      <c r="B51" s="223"/>
      <c r="C51" s="257" t="s">
        <v>223</v>
      </c>
      <c r="D51" s="226"/>
      <c r="E51" s="227">
        <v>5</v>
      </c>
      <c r="F51" s="225"/>
      <c r="G51" s="225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167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x14ac:dyDescent="0.25">
      <c r="A52" s="229" t="s">
        <v>154</v>
      </c>
      <c r="B52" s="230" t="s">
        <v>92</v>
      </c>
      <c r="C52" s="254" t="s">
        <v>93</v>
      </c>
      <c r="D52" s="231"/>
      <c r="E52" s="232"/>
      <c r="F52" s="233"/>
      <c r="G52" s="233">
        <f>SUMIF(AG53:AG54,"&lt;&gt;NOR",G53:G54)</f>
        <v>0</v>
      </c>
      <c r="H52" s="233"/>
      <c r="I52" s="233">
        <f>SUM(I53:I54)</f>
        <v>0</v>
      </c>
      <c r="J52" s="233"/>
      <c r="K52" s="233">
        <f>SUM(K53:K54)</f>
        <v>0</v>
      </c>
      <c r="L52" s="233"/>
      <c r="M52" s="233">
        <f>SUM(M53:M54)</f>
        <v>0</v>
      </c>
      <c r="N52" s="232"/>
      <c r="O52" s="232">
        <f>SUM(O53:O54)</f>
        <v>0</v>
      </c>
      <c r="P52" s="232"/>
      <c r="Q52" s="232">
        <f>SUM(Q53:Q54)</f>
        <v>0</v>
      </c>
      <c r="R52" s="233"/>
      <c r="S52" s="233"/>
      <c r="T52" s="234"/>
      <c r="U52" s="228"/>
      <c r="V52" s="228">
        <f>SUM(V53:V54)</f>
        <v>26.01</v>
      </c>
      <c r="W52" s="228"/>
      <c r="X52" s="228"/>
      <c r="Y52" s="228"/>
      <c r="AG52" t="s">
        <v>155</v>
      </c>
    </row>
    <row r="53" spans="1:60" ht="40.799999999999997" outlineLevel="1" x14ac:dyDescent="0.25">
      <c r="A53" s="236">
        <v>14</v>
      </c>
      <c r="B53" s="237" t="s">
        <v>224</v>
      </c>
      <c r="C53" s="255" t="s">
        <v>225</v>
      </c>
      <c r="D53" s="238" t="s">
        <v>158</v>
      </c>
      <c r="E53" s="239">
        <v>83.894999999999996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21</v>
      </c>
      <c r="M53" s="241">
        <f>G53*(1+L53/100)</f>
        <v>0</v>
      </c>
      <c r="N53" s="239">
        <v>4.0000000000000003E-5</v>
      </c>
      <c r="O53" s="239">
        <f>ROUND(E53*N53,2)</f>
        <v>0</v>
      </c>
      <c r="P53" s="239">
        <v>0</v>
      </c>
      <c r="Q53" s="239">
        <f>ROUND(E53*P53,2)</f>
        <v>0</v>
      </c>
      <c r="R53" s="241" t="s">
        <v>159</v>
      </c>
      <c r="S53" s="241" t="s">
        <v>160</v>
      </c>
      <c r="T53" s="242" t="s">
        <v>160</v>
      </c>
      <c r="U53" s="225">
        <v>0.31</v>
      </c>
      <c r="V53" s="225">
        <f>ROUND(E53*U53,2)</f>
        <v>26.01</v>
      </c>
      <c r="W53" s="225"/>
      <c r="X53" s="225" t="s">
        <v>161</v>
      </c>
      <c r="Y53" s="225" t="s">
        <v>162</v>
      </c>
      <c r="Z53" s="215"/>
      <c r="AA53" s="215"/>
      <c r="AB53" s="215"/>
      <c r="AC53" s="215"/>
      <c r="AD53" s="215"/>
      <c r="AE53" s="215"/>
      <c r="AF53" s="215"/>
      <c r="AG53" s="215" t="s">
        <v>163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5">
      <c r="A54" s="222"/>
      <c r="B54" s="223"/>
      <c r="C54" s="257" t="s">
        <v>226</v>
      </c>
      <c r="D54" s="226"/>
      <c r="E54" s="227">
        <v>83.894999999999996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167</v>
      </c>
      <c r="AH54" s="215">
        <v>5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5">
      <c r="A55" s="229" t="s">
        <v>154</v>
      </c>
      <c r="B55" s="230" t="s">
        <v>94</v>
      </c>
      <c r="C55" s="254" t="s">
        <v>95</v>
      </c>
      <c r="D55" s="231"/>
      <c r="E55" s="232"/>
      <c r="F55" s="233"/>
      <c r="G55" s="233">
        <f>SUMIF(AG56:AG80,"&lt;&gt;NOR",G56:G80)</f>
        <v>0</v>
      </c>
      <c r="H55" s="233"/>
      <c r="I55" s="233">
        <f>SUM(I56:I80)</f>
        <v>0</v>
      </c>
      <c r="J55" s="233"/>
      <c r="K55" s="233">
        <f>SUM(K56:K80)</f>
        <v>0</v>
      </c>
      <c r="L55" s="233"/>
      <c r="M55" s="233">
        <f>SUM(M56:M80)</f>
        <v>0</v>
      </c>
      <c r="N55" s="232"/>
      <c r="O55" s="232">
        <f>SUM(O56:O80)</f>
        <v>0</v>
      </c>
      <c r="P55" s="232"/>
      <c r="Q55" s="232">
        <f>SUM(Q56:Q80)</f>
        <v>4.49</v>
      </c>
      <c r="R55" s="233"/>
      <c r="S55" s="233"/>
      <c r="T55" s="234"/>
      <c r="U55" s="228"/>
      <c r="V55" s="228">
        <f>SUM(V56:V80)</f>
        <v>74.34</v>
      </c>
      <c r="W55" s="228"/>
      <c r="X55" s="228"/>
      <c r="Y55" s="228"/>
      <c r="AG55" t="s">
        <v>155</v>
      </c>
    </row>
    <row r="56" spans="1:60" outlineLevel="1" x14ac:dyDescent="0.25">
      <c r="A56" s="236">
        <v>15</v>
      </c>
      <c r="B56" s="237" t="s">
        <v>227</v>
      </c>
      <c r="C56" s="255" t="s">
        <v>228</v>
      </c>
      <c r="D56" s="238" t="s">
        <v>158</v>
      </c>
      <c r="E56" s="239">
        <v>83.894999999999996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39">
        <v>0</v>
      </c>
      <c r="O56" s="239">
        <f>ROUND(E56*N56,2)</f>
        <v>0</v>
      </c>
      <c r="P56" s="239">
        <v>1.26E-2</v>
      </c>
      <c r="Q56" s="239">
        <f>ROUND(E56*P56,2)</f>
        <v>1.06</v>
      </c>
      <c r="R56" s="241" t="s">
        <v>229</v>
      </c>
      <c r="S56" s="241" t="s">
        <v>160</v>
      </c>
      <c r="T56" s="242" t="s">
        <v>160</v>
      </c>
      <c r="U56" s="225">
        <v>0.33</v>
      </c>
      <c r="V56" s="225">
        <f>ROUND(E56*U56,2)</f>
        <v>27.69</v>
      </c>
      <c r="W56" s="225"/>
      <c r="X56" s="225" t="s">
        <v>161</v>
      </c>
      <c r="Y56" s="225" t="s">
        <v>162</v>
      </c>
      <c r="Z56" s="215"/>
      <c r="AA56" s="215"/>
      <c r="AB56" s="215"/>
      <c r="AC56" s="215"/>
      <c r="AD56" s="215"/>
      <c r="AE56" s="215"/>
      <c r="AF56" s="215"/>
      <c r="AG56" s="215" t="s">
        <v>163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5">
      <c r="A57" s="222"/>
      <c r="B57" s="223"/>
      <c r="C57" s="257" t="s">
        <v>230</v>
      </c>
      <c r="D57" s="226"/>
      <c r="E57" s="227">
        <v>83.894999999999996</v>
      </c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167</v>
      </c>
      <c r="AH57" s="215">
        <v>5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36">
        <v>16</v>
      </c>
      <c r="B58" s="237" t="s">
        <v>231</v>
      </c>
      <c r="C58" s="255" t="s">
        <v>232</v>
      </c>
      <c r="D58" s="238" t="s">
        <v>196</v>
      </c>
      <c r="E58" s="239">
        <v>1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39">
        <v>0</v>
      </c>
      <c r="O58" s="239">
        <f>ROUND(E58*N58,2)</f>
        <v>0</v>
      </c>
      <c r="P58" s="239">
        <v>0</v>
      </c>
      <c r="Q58" s="239">
        <f>ROUND(E58*P58,2)</f>
        <v>0</v>
      </c>
      <c r="R58" s="241" t="s">
        <v>229</v>
      </c>
      <c r="S58" s="241" t="s">
        <v>160</v>
      </c>
      <c r="T58" s="242" t="s">
        <v>160</v>
      </c>
      <c r="U58" s="225">
        <v>0.05</v>
      </c>
      <c r="V58" s="225">
        <f>ROUND(E58*U58,2)</f>
        <v>0.05</v>
      </c>
      <c r="W58" s="225"/>
      <c r="X58" s="225" t="s">
        <v>161</v>
      </c>
      <c r="Y58" s="225" t="s">
        <v>162</v>
      </c>
      <c r="Z58" s="215"/>
      <c r="AA58" s="215"/>
      <c r="AB58" s="215"/>
      <c r="AC58" s="215"/>
      <c r="AD58" s="215"/>
      <c r="AE58" s="215"/>
      <c r="AF58" s="215"/>
      <c r="AG58" s="215" t="s">
        <v>163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5">
      <c r="A59" s="222"/>
      <c r="B59" s="223"/>
      <c r="C59" s="256" t="s">
        <v>233</v>
      </c>
      <c r="D59" s="243"/>
      <c r="E59" s="243"/>
      <c r="F59" s="243"/>
      <c r="G59" s="243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165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5">
      <c r="A60" s="222"/>
      <c r="B60" s="223"/>
      <c r="C60" s="257" t="s">
        <v>234</v>
      </c>
      <c r="D60" s="226"/>
      <c r="E60" s="227">
        <v>1</v>
      </c>
      <c r="F60" s="225"/>
      <c r="G60" s="22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167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5">
      <c r="A61" s="236">
        <v>17</v>
      </c>
      <c r="B61" s="237" t="s">
        <v>235</v>
      </c>
      <c r="C61" s="255" t="s">
        <v>236</v>
      </c>
      <c r="D61" s="238" t="s">
        <v>206</v>
      </c>
      <c r="E61" s="239">
        <v>18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39">
        <v>0</v>
      </c>
      <c r="O61" s="239">
        <f>ROUND(E61*N61,2)</f>
        <v>0</v>
      </c>
      <c r="P61" s="239">
        <v>1.507E-2</v>
      </c>
      <c r="Q61" s="239">
        <f>ROUND(E61*P61,2)</f>
        <v>0.27</v>
      </c>
      <c r="R61" s="241" t="s">
        <v>229</v>
      </c>
      <c r="S61" s="241" t="s">
        <v>160</v>
      </c>
      <c r="T61" s="242" t="s">
        <v>160</v>
      </c>
      <c r="U61" s="225">
        <v>0.11</v>
      </c>
      <c r="V61" s="225">
        <f>ROUND(E61*U61,2)</f>
        <v>1.98</v>
      </c>
      <c r="W61" s="225"/>
      <c r="X61" s="225" t="s">
        <v>161</v>
      </c>
      <c r="Y61" s="225" t="s">
        <v>162</v>
      </c>
      <c r="Z61" s="215"/>
      <c r="AA61" s="215"/>
      <c r="AB61" s="215"/>
      <c r="AC61" s="215"/>
      <c r="AD61" s="215"/>
      <c r="AE61" s="215"/>
      <c r="AF61" s="215"/>
      <c r="AG61" s="215" t="s">
        <v>163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5">
      <c r="A62" s="222"/>
      <c r="B62" s="223"/>
      <c r="C62" s="257" t="s">
        <v>237</v>
      </c>
      <c r="D62" s="226"/>
      <c r="E62" s="227">
        <v>10.8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167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5">
      <c r="A63" s="222"/>
      <c r="B63" s="223"/>
      <c r="C63" s="257" t="s">
        <v>238</v>
      </c>
      <c r="D63" s="226"/>
      <c r="E63" s="227">
        <v>7.2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167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5">
      <c r="A64" s="222"/>
      <c r="B64" s="223"/>
      <c r="C64" s="257" t="s">
        <v>239</v>
      </c>
      <c r="D64" s="226"/>
      <c r="E64" s="227"/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167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36">
        <v>18</v>
      </c>
      <c r="B65" s="237" t="s">
        <v>240</v>
      </c>
      <c r="C65" s="255" t="s">
        <v>241</v>
      </c>
      <c r="D65" s="238" t="s">
        <v>206</v>
      </c>
      <c r="E65" s="239">
        <v>0.7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39">
        <v>0</v>
      </c>
      <c r="O65" s="239">
        <f>ROUND(E65*N65,2)</f>
        <v>0</v>
      </c>
      <c r="P65" s="239">
        <v>0.17663000000000001</v>
      </c>
      <c r="Q65" s="239">
        <f>ROUND(E65*P65,2)</f>
        <v>0.12</v>
      </c>
      <c r="R65" s="241" t="s">
        <v>229</v>
      </c>
      <c r="S65" s="241" t="s">
        <v>160</v>
      </c>
      <c r="T65" s="242" t="s">
        <v>160</v>
      </c>
      <c r="U65" s="225">
        <v>7.9</v>
      </c>
      <c r="V65" s="225">
        <f>ROUND(E65*U65,2)</f>
        <v>5.53</v>
      </c>
      <c r="W65" s="225"/>
      <c r="X65" s="225" t="s">
        <v>161</v>
      </c>
      <c r="Y65" s="225" t="s">
        <v>162</v>
      </c>
      <c r="Z65" s="215"/>
      <c r="AA65" s="215"/>
      <c r="AB65" s="215"/>
      <c r="AC65" s="215"/>
      <c r="AD65" s="215"/>
      <c r="AE65" s="215"/>
      <c r="AF65" s="215"/>
      <c r="AG65" s="215" t="s">
        <v>163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2" x14ac:dyDescent="0.25">
      <c r="A66" s="222"/>
      <c r="B66" s="223"/>
      <c r="C66" s="257" t="s">
        <v>242</v>
      </c>
      <c r="D66" s="226"/>
      <c r="E66" s="227">
        <v>0.7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167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5">
      <c r="A67" s="236">
        <v>19</v>
      </c>
      <c r="B67" s="237" t="s">
        <v>243</v>
      </c>
      <c r="C67" s="255" t="s">
        <v>244</v>
      </c>
      <c r="D67" s="238" t="s">
        <v>158</v>
      </c>
      <c r="E67" s="239">
        <v>46.08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39">
        <v>0</v>
      </c>
      <c r="O67" s="239">
        <f>ROUND(E67*N67,2)</f>
        <v>0</v>
      </c>
      <c r="P67" s="239">
        <v>6.0999999999999999E-2</v>
      </c>
      <c r="Q67" s="239">
        <f>ROUND(E67*P67,2)</f>
        <v>2.81</v>
      </c>
      <c r="R67" s="241" t="s">
        <v>229</v>
      </c>
      <c r="S67" s="241" t="s">
        <v>160</v>
      </c>
      <c r="T67" s="242" t="s">
        <v>160</v>
      </c>
      <c r="U67" s="225">
        <v>0.67</v>
      </c>
      <c r="V67" s="225">
        <f>ROUND(E67*U67,2)</f>
        <v>30.87</v>
      </c>
      <c r="W67" s="225"/>
      <c r="X67" s="225" t="s">
        <v>161</v>
      </c>
      <c r="Y67" s="225" t="s">
        <v>162</v>
      </c>
      <c r="Z67" s="215"/>
      <c r="AA67" s="215"/>
      <c r="AB67" s="215"/>
      <c r="AC67" s="215"/>
      <c r="AD67" s="215"/>
      <c r="AE67" s="215"/>
      <c r="AF67" s="215"/>
      <c r="AG67" s="215" t="s">
        <v>163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5">
      <c r="A68" s="222"/>
      <c r="B68" s="223"/>
      <c r="C68" s="257" t="s">
        <v>245</v>
      </c>
      <c r="D68" s="226"/>
      <c r="E68" s="227">
        <v>4.8</v>
      </c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167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5">
      <c r="A69" s="222"/>
      <c r="B69" s="223"/>
      <c r="C69" s="257" t="s">
        <v>185</v>
      </c>
      <c r="D69" s="226"/>
      <c r="E69" s="227">
        <v>10.32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167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3" x14ac:dyDescent="0.25">
      <c r="A70" s="222"/>
      <c r="B70" s="223"/>
      <c r="C70" s="257" t="s">
        <v>174</v>
      </c>
      <c r="D70" s="226"/>
      <c r="E70" s="227">
        <v>11.88</v>
      </c>
      <c r="F70" s="225"/>
      <c r="G70" s="22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167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5">
      <c r="A71" s="222"/>
      <c r="B71" s="223"/>
      <c r="C71" s="257" t="s">
        <v>246</v>
      </c>
      <c r="D71" s="226"/>
      <c r="E71" s="227">
        <v>11.88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167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3" x14ac:dyDescent="0.25">
      <c r="A72" s="222"/>
      <c r="B72" s="223"/>
      <c r="C72" s="257" t="s">
        <v>192</v>
      </c>
      <c r="D72" s="226"/>
      <c r="E72" s="227">
        <v>0.72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167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3" x14ac:dyDescent="0.25">
      <c r="A73" s="222"/>
      <c r="B73" s="223"/>
      <c r="C73" s="257" t="s">
        <v>193</v>
      </c>
      <c r="D73" s="226"/>
      <c r="E73" s="227">
        <v>6.48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167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0.399999999999999" outlineLevel="1" x14ac:dyDescent="0.25">
      <c r="A74" s="236">
        <v>20</v>
      </c>
      <c r="B74" s="237" t="s">
        <v>247</v>
      </c>
      <c r="C74" s="255" t="s">
        <v>248</v>
      </c>
      <c r="D74" s="238" t="s">
        <v>158</v>
      </c>
      <c r="E74" s="239">
        <v>3.4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21</v>
      </c>
      <c r="M74" s="241">
        <f>G74*(1+L74/100)</f>
        <v>0</v>
      </c>
      <c r="N74" s="239">
        <v>0</v>
      </c>
      <c r="O74" s="239">
        <f>ROUND(E74*N74,2)</f>
        <v>0</v>
      </c>
      <c r="P74" s="239">
        <v>6.8000000000000005E-2</v>
      </c>
      <c r="Q74" s="239">
        <f>ROUND(E74*P74,2)</f>
        <v>0.23</v>
      </c>
      <c r="R74" s="241" t="s">
        <v>229</v>
      </c>
      <c r="S74" s="241" t="s">
        <v>160</v>
      </c>
      <c r="T74" s="242" t="s">
        <v>160</v>
      </c>
      <c r="U74" s="225">
        <v>0.3</v>
      </c>
      <c r="V74" s="225">
        <f>ROUND(E74*U74,2)</f>
        <v>1.02</v>
      </c>
      <c r="W74" s="225"/>
      <c r="X74" s="225" t="s">
        <v>161</v>
      </c>
      <c r="Y74" s="225" t="s">
        <v>162</v>
      </c>
      <c r="Z74" s="215"/>
      <c r="AA74" s="215"/>
      <c r="AB74" s="215"/>
      <c r="AC74" s="215"/>
      <c r="AD74" s="215"/>
      <c r="AE74" s="215"/>
      <c r="AF74" s="215"/>
      <c r="AG74" s="215" t="s">
        <v>163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5">
      <c r="A75" s="222"/>
      <c r="B75" s="223"/>
      <c r="C75" s="256" t="s">
        <v>249</v>
      </c>
      <c r="D75" s="243"/>
      <c r="E75" s="243"/>
      <c r="F75" s="243"/>
      <c r="G75" s="243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165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5">
      <c r="A76" s="222"/>
      <c r="B76" s="223"/>
      <c r="C76" s="257" t="s">
        <v>250</v>
      </c>
      <c r="D76" s="226"/>
      <c r="E76" s="227">
        <v>3.4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167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36">
        <v>21</v>
      </c>
      <c r="B77" s="237" t="s">
        <v>251</v>
      </c>
      <c r="C77" s="255" t="s">
        <v>252</v>
      </c>
      <c r="D77" s="238" t="s">
        <v>206</v>
      </c>
      <c r="E77" s="239">
        <v>10.8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39">
        <v>0</v>
      </c>
      <c r="O77" s="239">
        <f>ROUND(E77*N77,2)</f>
        <v>0</v>
      </c>
      <c r="P77" s="239">
        <v>0</v>
      </c>
      <c r="Q77" s="239">
        <f>ROUND(E77*P77,2)</f>
        <v>0</v>
      </c>
      <c r="R77" s="241"/>
      <c r="S77" s="241" t="s">
        <v>160</v>
      </c>
      <c r="T77" s="242" t="s">
        <v>160</v>
      </c>
      <c r="U77" s="225">
        <v>0.6</v>
      </c>
      <c r="V77" s="225">
        <f>ROUND(E77*U77,2)</f>
        <v>6.48</v>
      </c>
      <c r="W77" s="225"/>
      <c r="X77" s="225" t="s">
        <v>161</v>
      </c>
      <c r="Y77" s="225" t="s">
        <v>162</v>
      </c>
      <c r="Z77" s="215"/>
      <c r="AA77" s="215"/>
      <c r="AB77" s="215"/>
      <c r="AC77" s="215"/>
      <c r="AD77" s="215"/>
      <c r="AE77" s="215"/>
      <c r="AF77" s="215"/>
      <c r="AG77" s="215" t="s">
        <v>163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2" x14ac:dyDescent="0.25">
      <c r="A78" s="222"/>
      <c r="B78" s="223"/>
      <c r="C78" s="257" t="s">
        <v>253</v>
      </c>
      <c r="D78" s="226"/>
      <c r="E78" s="227">
        <v>10.8</v>
      </c>
      <c r="F78" s="225"/>
      <c r="G78" s="22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167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36">
        <v>22</v>
      </c>
      <c r="B79" s="237" t="s">
        <v>254</v>
      </c>
      <c r="C79" s="255" t="s">
        <v>255</v>
      </c>
      <c r="D79" s="238" t="s">
        <v>206</v>
      </c>
      <c r="E79" s="239">
        <v>10.8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39">
        <v>0</v>
      </c>
      <c r="O79" s="239">
        <f>ROUND(E79*N79,2)</f>
        <v>0</v>
      </c>
      <c r="P79" s="239">
        <v>0</v>
      </c>
      <c r="Q79" s="239">
        <f>ROUND(E79*P79,2)</f>
        <v>0</v>
      </c>
      <c r="R79" s="241"/>
      <c r="S79" s="241" t="s">
        <v>160</v>
      </c>
      <c r="T79" s="242" t="s">
        <v>160</v>
      </c>
      <c r="U79" s="225">
        <v>6.7000000000000004E-2</v>
      </c>
      <c r="V79" s="225">
        <f>ROUND(E79*U79,2)</f>
        <v>0.72</v>
      </c>
      <c r="W79" s="225"/>
      <c r="X79" s="225" t="s">
        <v>161</v>
      </c>
      <c r="Y79" s="225" t="s">
        <v>162</v>
      </c>
      <c r="Z79" s="215"/>
      <c r="AA79" s="215"/>
      <c r="AB79" s="215"/>
      <c r="AC79" s="215"/>
      <c r="AD79" s="215"/>
      <c r="AE79" s="215"/>
      <c r="AF79" s="215"/>
      <c r="AG79" s="215" t="s">
        <v>163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5">
      <c r="A80" s="222"/>
      <c r="B80" s="223"/>
      <c r="C80" s="257" t="s">
        <v>256</v>
      </c>
      <c r="D80" s="226"/>
      <c r="E80" s="227">
        <v>10.8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167</v>
      </c>
      <c r="AH80" s="215">
        <v>5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x14ac:dyDescent="0.25">
      <c r="A81" s="229" t="s">
        <v>154</v>
      </c>
      <c r="B81" s="230" t="s">
        <v>96</v>
      </c>
      <c r="C81" s="254" t="s">
        <v>97</v>
      </c>
      <c r="D81" s="231"/>
      <c r="E81" s="232"/>
      <c r="F81" s="233"/>
      <c r="G81" s="233">
        <f>SUMIF(AG82:AG83,"&lt;&gt;NOR",G82:G83)</f>
        <v>0</v>
      </c>
      <c r="H81" s="233"/>
      <c r="I81" s="233">
        <f>SUM(I82:I83)</f>
        <v>0</v>
      </c>
      <c r="J81" s="233"/>
      <c r="K81" s="233">
        <f>SUM(K82:K83)</f>
        <v>0</v>
      </c>
      <c r="L81" s="233"/>
      <c r="M81" s="233">
        <f>SUM(M82:M83)</f>
        <v>0</v>
      </c>
      <c r="N81" s="232"/>
      <c r="O81" s="232">
        <f>SUM(O82:O83)</f>
        <v>0</v>
      </c>
      <c r="P81" s="232"/>
      <c r="Q81" s="232">
        <f>SUM(Q82:Q83)</f>
        <v>0</v>
      </c>
      <c r="R81" s="233"/>
      <c r="S81" s="233"/>
      <c r="T81" s="234"/>
      <c r="U81" s="228"/>
      <c r="V81" s="228">
        <f>SUM(V82:V83)</f>
        <v>6.14</v>
      </c>
      <c r="W81" s="228"/>
      <c r="X81" s="228"/>
      <c r="Y81" s="228"/>
      <c r="AG81" t="s">
        <v>155</v>
      </c>
    </row>
    <row r="82" spans="1:60" ht="20.399999999999999" outlineLevel="1" x14ac:dyDescent="0.25">
      <c r="A82" s="236">
        <v>23</v>
      </c>
      <c r="B82" s="237" t="s">
        <v>257</v>
      </c>
      <c r="C82" s="255" t="s">
        <v>258</v>
      </c>
      <c r="D82" s="238" t="s">
        <v>259</v>
      </c>
      <c r="E82" s="239">
        <v>3.2452700000000001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39">
        <v>0</v>
      </c>
      <c r="O82" s="239">
        <f>ROUND(E82*N82,2)</f>
        <v>0</v>
      </c>
      <c r="P82" s="239">
        <v>0</v>
      </c>
      <c r="Q82" s="239">
        <f>ROUND(E82*P82,2)</f>
        <v>0</v>
      </c>
      <c r="R82" s="241" t="s">
        <v>188</v>
      </c>
      <c r="S82" s="241" t="s">
        <v>160</v>
      </c>
      <c r="T82" s="242" t="s">
        <v>160</v>
      </c>
      <c r="U82" s="225">
        <v>1.8919999999999999</v>
      </c>
      <c r="V82" s="225">
        <f>ROUND(E82*U82,2)</f>
        <v>6.14</v>
      </c>
      <c r="W82" s="225"/>
      <c r="X82" s="225" t="s">
        <v>260</v>
      </c>
      <c r="Y82" s="225" t="s">
        <v>162</v>
      </c>
      <c r="Z82" s="215"/>
      <c r="AA82" s="215"/>
      <c r="AB82" s="215"/>
      <c r="AC82" s="215"/>
      <c r="AD82" s="215"/>
      <c r="AE82" s="215"/>
      <c r="AF82" s="215"/>
      <c r="AG82" s="215" t="s">
        <v>261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5">
      <c r="A83" s="222"/>
      <c r="B83" s="223"/>
      <c r="C83" s="256" t="s">
        <v>262</v>
      </c>
      <c r="D83" s="243"/>
      <c r="E83" s="243"/>
      <c r="F83" s="243"/>
      <c r="G83" s="243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165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x14ac:dyDescent="0.25">
      <c r="A84" s="229" t="s">
        <v>154</v>
      </c>
      <c r="B84" s="230" t="s">
        <v>98</v>
      </c>
      <c r="C84" s="254" t="s">
        <v>99</v>
      </c>
      <c r="D84" s="231"/>
      <c r="E84" s="232"/>
      <c r="F84" s="233"/>
      <c r="G84" s="233">
        <f>SUMIF(AG85:AG98,"&lt;&gt;NOR",G85:G98)</f>
        <v>0</v>
      </c>
      <c r="H84" s="233"/>
      <c r="I84" s="233">
        <f>SUM(I85:I98)</f>
        <v>0</v>
      </c>
      <c r="J84" s="233"/>
      <c r="K84" s="233">
        <f>SUM(K85:K98)</f>
        <v>0</v>
      </c>
      <c r="L84" s="233"/>
      <c r="M84" s="233">
        <f>SUM(M85:M98)</f>
        <v>0</v>
      </c>
      <c r="N84" s="232"/>
      <c r="O84" s="232">
        <f>SUM(O85:O98)</f>
        <v>0.02</v>
      </c>
      <c r="P84" s="232"/>
      <c r="Q84" s="232">
        <f>SUM(Q85:Q98)</f>
        <v>0</v>
      </c>
      <c r="R84" s="233"/>
      <c r="S84" s="233"/>
      <c r="T84" s="234"/>
      <c r="U84" s="228"/>
      <c r="V84" s="228">
        <f>SUM(V85:V98)</f>
        <v>3.2</v>
      </c>
      <c r="W84" s="228"/>
      <c r="X84" s="228"/>
      <c r="Y84" s="228"/>
      <c r="AG84" t="s">
        <v>155</v>
      </c>
    </row>
    <row r="85" spans="1:60" outlineLevel="1" x14ac:dyDescent="0.25">
      <c r="A85" s="236">
        <v>24</v>
      </c>
      <c r="B85" s="237" t="s">
        <v>263</v>
      </c>
      <c r="C85" s="255" t="s">
        <v>264</v>
      </c>
      <c r="D85" s="238" t="s">
        <v>206</v>
      </c>
      <c r="E85" s="239">
        <v>7.2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21</v>
      </c>
      <c r="M85" s="241">
        <f>G85*(1+L85/100)</f>
        <v>0</v>
      </c>
      <c r="N85" s="239">
        <v>1.1E-4</v>
      </c>
      <c r="O85" s="239">
        <f>ROUND(E85*N85,2)</f>
        <v>0</v>
      </c>
      <c r="P85" s="239">
        <v>0</v>
      </c>
      <c r="Q85" s="239">
        <f>ROUND(E85*P85,2)</f>
        <v>0</v>
      </c>
      <c r="R85" s="241" t="s">
        <v>159</v>
      </c>
      <c r="S85" s="241" t="s">
        <v>160</v>
      </c>
      <c r="T85" s="242" t="s">
        <v>160</v>
      </c>
      <c r="U85" s="225">
        <v>0.16</v>
      </c>
      <c r="V85" s="225">
        <f>ROUND(E85*U85,2)</f>
        <v>1.1499999999999999</v>
      </c>
      <c r="W85" s="225"/>
      <c r="X85" s="225" t="s">
        <v>161</v>
      </c>
      <c r="Y85" s="225" t="s">
        <v>162</v>
      </c>
      <c r="Z85" s="215"/>
      <c r="AA85" s="215"/>
      <c r="AB85" s="215"/>
      <c r="AC85" s="215"/>
      <c r="AD85" s="215"/>
      <c r="AE85" s="215"/>
      <c r="AF85" s="215"/>
      <c r="AG85" s="215" t="s">
        <v>163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5">
      <c r="A86" s="222"/>
      <c r="B86" s="223"/>
      <c r="C86" s="256" t="s">
        <v>265</v>
      </c>
      <c r="D86" s="243"/>
      <c r="E86" s="243"/>
      <c r="F86" s="243"/>
      <c r="G86" s="243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165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2" x14ac:dyDescent="0.25">
      <c r="A87" s="222"/>
      <c r="B87" s="223"/>
      <c r="C87" s="257" t="s">
        <v>266</v>
      </c>
      <c r="D87" s="226"/>
      <c r="E87" s="227">
        <v>7.2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167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20.399999999999999" outlineLevel="1" x14ac:dyDescent="0.25">
      <c r="A88" s="236">
        <v>25</v>
      </c>
      <c r="B88" s="237" t="s">
        <v>267</v>
      </c>
      <c r="C88" s="255" t="s">
        <v>268</v>
      </c>
      <c r="D88" s="238" t="s">
        <v>158</v>
      </c>
      <c r="E88" s="239">
        <v>3.9432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39">
        <v>3.6700000000000001E-3</v>
      </c>
      <c r="O88" s="239">
        <f>ROUND(E88*N88,2)</f>
        <v>0.01</v>
      </c>
      <c r="P88" s="239">
        <v>0</v>
      </c>
      <c r="Q88" s="239">
        <f>ROUND(E88*P88,2)</f>
        <v>0</v>
      </c>
      <c r="R88" s="241" t="s">
        <v>159</v>
      </c>
      <c r="S88" s="241" t="s">
        <v>160</v>
      </c>
      <c r="T88" s="242" t="s">
        <v>160</v>
      </c>
      <c r="U88" s="225">
        <v>0.36199999999999999</v>
      </c>
      <c r="V88" s="225">
        <f>ROUND(E88*U88,2)</f>
        <v>1.43</v>
      </c>
      <c r="W88" s="225"/>
      <c r="X88" s="225" t="s">
        <v>161</v>
      </c>
      <c r="Y88" s="225" t="s">
        <v>162</v>
      </c>
      <c r="Z88" s="215"/>
      <c r="AA88" s="215"/>
      <c r="AB88" s="215"/>
      <c r="AC88" s="215"/>
      <c r="AD88" s="215"/>
      <c r="AE88" s="215"/>
      <c r="AF88" s="215"/>
      <c r="AG88" s="215" t="s">
        <v>163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5">
      <c r="A89" s="222"/>
      <c r="B89" s="223"/>
      <c r="C89" s="257" t="s">
        <v>269</v>
      </c>
      <c r="D89" s="226"/>
      <c r="E89" s="227">
        <v>1.92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167</v>
      </c>
      <c r="AH89" s="215">
        <v>5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5">
      <c r="A90" s="222"/>
      <c r="B90" s="223"/>
      <c r="C90" s="257" t="s">
        <v>270</v>
      </c>
      <c r="D90" s="226"/>
      <c r="E90" s="227">
        <v>0.72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167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5">
      <c r="A91" s="222"/>
      <c r="B91" s="223"/>
      <c r="C91" s="257" t="s">
        <v>271</v>
      </c>
      <c r="D91" s="226"/>
      <c r="E91" s="227">
        <v>1.3031999999999999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167</v>
      </c>
      <c r="AH91" s="215">
        <v>5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5">
      <c r="A92" s="236">
        <v>26</v>
      </c>
      <c r="B92" s="237" t="s">
        <v>272</v>
      </c>
      <c r="C92" s="255" t="s">
        <v>273</v>
      </c>
      <c r="D92" s="238" t="s">
        <v>158</v>
      </c>
      <c r="E92" s="239">
        <v>1.92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21</v>
      </c>
      <c r="M92" s="241">
        <f>G92*(1+L92/100)</f>
        <v>0</v>
      </c>
      <c r="N92" s="239">
        <v>8.3000000000000001E-4</v>
      </c>
      <c r="O92" s="239">
        <f>ROUND(E92*N92,2)</f>
        <v>0</v>
      </c>
      <c r="P92" s="239">
        <v>0</v>
      </c>
      <c r="Q92" s="239">
        <f>ROUND(E92*P92,2)</f>
        <v>0</v>
      </c>
      <c r="R92" s="241" t="s">
        <v>274</v>
      </c>
      <c r="S92" s="241" t="s">
        <v>160</v>
      </c>
      <c r="T92" s="242" t="s">
        <v>160</v>
      </c>
      <c r="U92" s="225">
        <v>0.30099999999999999</v>
      </c>
      <c r="V92" s="225">
        <f>ROUND(E92*U92,2)</f>
        <v>0.57999999999999996</v>
      </c>
      <c r="W92" s="225"/>
      <c r="X92" s="225" t="s">
        <v>161</v>
      </c>
      <c r="Y92" s="225" t="s">
        <v>162</v>
      </c>
      <c r="Z92" s="215"/>
      <c r="AA92" s="215"/>
      <c r="AB92" s="215"/>
      <c r="AC92" s="215"/>
      <c r="AD92" s="215"/>
      <c r="AE92" s="215"/>
      <c r="AF92" s="215"/>
      <c r="AG92" s="215" t="s">
        <v>163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2" x14ac:dyDescent="0.25">
      <c r="A93" s="222"/>
      <c r="B93" s="223"/>
      <c r="C93" s="257" t="s">
        <v>275</v>
      </c>
      <c r="D93" s="226"/>
      <c r="E93" s="227">
        <v>1.2</v>
      </c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167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5">
      <c r="A94" s="222"/>
      <c r="B94" s="223"/>
      <c r="C94" s="257" t="s">
        <v>276</v>
      </c>
      <c r="D94" s="226"/>
      <c r="E94" s="227">
        <v>0.72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167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0.399999999999999" outlineLevel="1" x14ac:dyDescent="0.25">
      <c r="A95" s="236">
        <v>27</v>
      </c>
      <c r="B95" s="237" t="s">
        <v>277</v>
      </c>
      <c r="C95" s="255" t="s">
        <v>278</v>
      </c>
      <c r="D95" s="238" t="s">
        <v>279</v>
      </c>
      <c r="E95" s="239">
        <v>0.2112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39">
        <v>2.5000000000000001E-2</v>
      </c>
      <c r="O95" s="239">
        <f>ROUND(E95*N95,2)</f>
        <v>0.01</v>
      </c>
      <c r="P95" s="239">
        <v>0</v>
      </c>
      <c r="Q95" s="239">
        <f>ROUND(E95*P95,2)</f>
        <v>0</v>
      </c>
      <c r="R95" s="241" t="s">
        <v>280</v>
      </c>
      <c r="S95" s="241" t="s">
        <v>160</v>
      </c>
      <c r="T95" s="242" t="s">
        <v>160</v>
      </c>
      <c r="U95" s="225">
        <v>0</v>
      </c>
      <c r="V95" s="225">
        <f>ROUND(E95*U95,2)</f>
        <v>0</v>
      </c>
      <c r="W95" s="225"/>
      <c r="X95" s="225" t="s">
        <v>213</v>
      </c>
      <c r="Y95" s="225" t="s">
        <v>162</v>
      </c>
      <c r="Z95" s="215"/>
      <c r="AA95" s="215"/>
      <c r="AB95" s="215"/>
      <c r="AC95" s="215"/>
      <c r="AD95" s="215"/>
      <c r="AE95" s="215"/>
      <c r="AF95" s="215"/>
      <c r="AG95" s="215" t="s">
        <v>214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5">
      <c r="A96" s="222"/>
      <c r="B96" s="223"/>
      <c r="C96" s="257" t="s">
        <v>281</v>
      </c>
      <c r="D96" s="226"/>
      <c r="E96" s="227">
        <v>0.2112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167</v>
      </c>
      <c r="AH96" s="215">
        <v>5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5">
      <c r="A97" s="236">
        <v>28</v>
      </c>
      <c r="B97" s="237" t="s">
        <v>282</v>
      </c>
      <c r="C97" s="255" t="s">
        <v>283</v>
      </c>
      <c r="D97" s="238" t="s">
        <v>259</v>
      </c>
      <c r="E97" s="239">
        <v>2.214E-2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21</v>
      </c>
      <c r="M97" s="241">
        <f>G97*(1+L97/100)</f>
        <v>0</v>
      </c>
      <c r="N97" s="239">
        <v>0</v>
      </c>
      <c r="O97" s="239">
        <f>ROUND(E97*N97,2)</f>
        <v>0</v>
      </c>
      <c r="P97" s="239">
        <v>0</v>
      </c>
      <c r="Q97" s="239">
        <f>ROUND(E97*P97,2)</f>
        <v>0</v>
      </c>
      <c r="R97" s="241" t="s">
        <v>274</v>
      </c>
      <c r="S97" s="241" t="s">
        <v>160</v>
      </c>
      <c r="T97" s="242" t="s">
        <v>160</v>
      </c>
      <c r="U97" s="225">
        <v>1.831</v>
      </c>
      <c r="V97" s="225">
        <f>ROUND(E97*U97,2)</f>
        <v>0.04</v>
      </c>
      <c r="W97" s="225"/>
      <c r="X97" s="225" t="s">
        <v>260</v>
      </c>
      <c r="Y97" s="225" t="s">
        <v>162</v>
      </c>
      <c r="Z97" s="215"/>
      <c r="AA97" s="215"/>
      <c r="AB97" s="215"/>
      <c r="AC97" s="215"/>
      <c r="AD97" s="215"/>
      <c r="AE97" s="215"/>
      <c r="AF97" s="215"/>
      <c r="AG97" s="215" t="s">
        <v>261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5">
      <c r="A98" s="222"/>
      <c r="B98" s="223"/>
      <c r="C98" s="256" t="s">
        <v>284</v>
      </c>
      <c r="D98" s="243"/>
      <c r="E98" s="243"/>
      <c r="F98" s="243"/>
      <c r="G98" s="243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165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5">
      <c r="A99" s="229" t="s">
        <v>154</v>
      </c>
      <c r="B99" s="230" t="s">
        <v>100</v>
      </c>
      <c r="C99" s="254" t="s">
        <v>101</v>
      </c>
      <c r="D99" s="231"/>
      <c r="E99" s="232"/>
      <c r="F99" s="233"/>
      <c r="G99" s="233">
        <f>SUMIF(AG100:AG121,"&lt;&gt;NOR",G100:G121)</f>
        <v>0</v>
      </c>
      <c r="H99" s="233"/>
      <c r="I99" s="233">
        <f>SUM(I100:I121)</f>
        <v>0</v>
      </c>
      <c r="J99" s="233"/>
      <c r="K99" s="233">
        <f>SUM(K100:K121)</f>
        <v>0</v>
      </c>
      <c r="L99" s="233"/>
      <c r="M99" s="233">
        <f>SUM(M100:M121)</f>
        <v>0</v>
      </c>
      <c r="N99" s="232"/>
      <c r="O99" s="232">
        <f>SUM(O100:O121)</f>
        <v>0.03</v>
      </c>
      <c r="P99" s="232"/>
      <c r="Q99" s="232">
        <f>SUM(Q100:Q121)</f>
        <v>0.02</v>
      </c>
      <c r="R99" s="233"/>
      <c r="S99" s="233"/>
      <c r="T99" s="234"/>
      <c r="U99" s="228"/>
      <c r="V99" s="228">
        <f>SUM(V100:V121)</f>
        <v>3.2500000000000004</v>
      </c>
      <c r="W99" s="228"/>
      <c r="X99" s="228"/>
      <c r="Y99" s="228"/>
      <c r="AG99" t="s">
        <v>155</v>
      </c>
    </row>
    <row r="100" spans="1:60" outlineLevel="1" x14ac:dyDescent="0.25">
      <c r="A100" s="236">
        <v>29</v>
      </c>
      <c r="B100" s="237" t="s">
        <v>285</v>
      </c>
      <c r="C100" s="255" t="s">
        <v>286</v>
      </c>
      <c r="D100" s="238" t="s">
        <v>287</v>
      </c>
      <c r="E100" s="239">
        <v>1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39">
        <v>0</v>
      </c>
      <c r="O100" s="239">
        <f>ROUND(E100*N100,2)</f>
        <v>0</v>
      </c>
      <c r="P100" s="239">
        <v>1.9460000000000002E-2</v>
      </c>
      <c r="Q100" s="239">
        <f>ROUND(E100*P100,2)</f>
        <v>0.02</v>
      </c>
      <c r="R100" s="241" t="s">
        <v>288</v>
      </c>
      <c r="S100" s="241" t="s">
        <v>160</v>
      </c>
      <c r="T100" s="242" t="s">
        <v>160</v>
      </c>
      <c r="U100" s="225">
        <v>0.38200000000000001</v>
      </c>
      <c r="V100" s="225">
        <f>ROUND(E100*U100,2)</f>
        <v>0.38</v>
      </c>
      <c r="W100" s="225"/>
      <c r="X100" s="225" t="s">
        <v>161</v>
      </c>
      <c r="Y100" s="225" t="s">
        <v>162</v>
      </c>
      <c r="Z100" s="215"/>
      <c r="AA100" s="215"/>
      <c r="AB100" s="215"/>
      <c r="AC100" s="215"/>
      <c r="AD100" s="215"/>
      <c r="AE100" s="215"/>
      <c r="AF100" s="215"/>
      <c r="AG100" s="215" t="s">
        <v>163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5">
      <c r="A101" s="222"/>
      <c r="B101" s="223"/>
      <c r="C101" s="257" t="s">
        <v>289</v>
      </c>
      <c r="D101" s="226"/>
      <c r="E101" s="227">
        <v>1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167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5">
      <c r="A102" s="236">
        <v>30</v>
      </c>
      <c r="B102" s="237" t="s">
        <v>290</v>
      </c>
      <c r="C102" s="255" t="s">
        <v>291</v>
      </c>
      <c r="D102" s="238" t="s">
        <v>287</v>
      </c>
      <c r="E102" s="239">
        <v>1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21</v>
      </c>
      <c r="M102" s="241">
        <f>G102*(1+L102/100)</f>
        <v>0</v>
      </c>
      <c r="N102" s="239">
        <v>1.41E-3</v>
      </c>
      <c r="O102" s="239">
        <f>ROUND(E102*N102,2)</f>
        <v>0</v>
      </c>
      <c r="P102" s="239">
        <v>0</v>
      </c>
      <c r="Q102" s="239">
        <f>ROUND(E102*P102,2)</f>
        <v>0</v>
      </c>
      <c r="R102" s="241" t="s">
        <v>288</v>
      </c>
      <c r="S102" s="241" t="s">
        <v>160</v>
      </c>
      <c r="T102" s="242" t="s">
        <v>160</v>
      </c>
      <c r="U102" s="225">
        <v>1.575</v>
      </c>
      <c r="V102" s="225">
        <f>ROUND(E102*U102,2)</f>
        <v>1.58</v>
      </c>
      <c r="W102" s="225"/>
      <c r="X102" s="225" t="s">
        <v>161</v>
      </c>
      <c r="Y102" s="225" t="s">
        <v>162</v>
      </c>
      <c r="Z102" s="215"/>
      <c r="AA102" s="215"/>
      <c r="AB102" s="215"/>
      <c r="AC102" s="215"/>
      <c r="AD102" s="215"/>
      <c r="AE102" s="215"/>
      <c r="AF102" s="215"/>
      <c r="AG102" s="215" t="s">
        <v>163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2" x14ac:dyDescent="0.25">
      <c r="A103" s="222"/>
      <c r="B103" s="223"/>
      <c r="C103" s="259" t="s">
        <v>292</v>
      </c>
      <c r="D103" s="246"/>
      <c r="E103" s="246"/>
      <c r="F103" s="246"/>
      <c r="G103" s="246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202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5">
      <c r="A104" s="222"/>
      <c r="B104" s="223"/>
      <c r="C104" s="257" t="s">
        <v>293</v>
      </c>
      <c r="D104" s="226"/>
      <c r="E104" s="227">
        <v>1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167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5">
      <c r="A105" s="236">
        <v>31</v>
      </c>
      <c r="B105" s="237" t="s">
        <v>294</v>
      </c>
      <c r="C105" s="255" t="s">
        <v>295</v>
      </c>
      <c r="D105" s="238" t="s">
        <v>287</v>
      </c>
      <c r="E105" s="239">
        <v>1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39">
        <v>6.9999999999999994E-5</v>
      </c>
      <c r="O105" s="239">
        <f>ROUND(E105*N105,2)</f>
        <v>0</v>
      </c>
      <c r="P105" s="239">
        <v>0</v>
      </c>
      <c r="Q105" s="239">
        <f>ROUND(E105*P105,2)</f>
        <v>0</v>
      </c>
      <c r="R105" s="241" t="s">
        <v>288</v>
      </c>
      <c r="S105" s="241" t="s">
        <v>160</v>
      </c>
      <c r="T105" s="242" t="s">
        <v>160</v>
      </c>
      <c r="U105" s="225">
        <v>0.27500000000000002</v>
      </c>
      <c r="V105" s="225">
        <f>ROUND(E105*U105,2)</f>
        <v>0.28000000000000003</v>
      </c>
      <c r="W105" s="225"/>
      <c r="X105" s="225" t="s">
        <v>161</v>
      </c>
      <c r="Y105" s="225" t="s">
        <v>162</v>
      </c>
      <c r="Z105" s="215"/>
      <c r="AA105" s="215"/>
      <c r="AB105" s="215"/>
      <c r="AC105" s="215"/>
      <c r="AD105" s="215"/>
      <c r="AE105" s="215"/>
      <c r="AF105" s="215"/>
      <c r="AG105" s="215" t="s">
        <v>163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2" x14ac:dyDescent="0.25">
      <c r="A106" s="222"/>
      <c r="B106" s="223"/>
      <c r="C106" s="257" t="s">
        <v>296</v>
      </c>
      <c r="D106" s="226"/>
      <c r="E106" s="227">
        <v>1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167</v>
      </c>
      <c r="AH106" s="215">
        <v>5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5">
      <c r="A107" s="236">
        <v>32</v>
      </c>
      <c r="B107" s="237" t="s">
        <v>297</v>
      </c>
      <c r="C107" s="255" t="s">
        <v>298</v>
      </c>
      <c r="D107" s="238" t="s">
        <v>196</v>
      </c>
      <c r="E107" s="239">
        <v>1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39">
        <v>0</v>
      </c>
      <c r="O107" s="239">
        <f>ROUND(E107*N107,2)</f>
        <v>0</v>
      </c>
      <c r="P107" s="239">
        <v>5.4000000000000001E-4</v>
      </c>
      <c r="Q107" s="239">
        <f>ROUND(E107*P107,2)</f>
        <v>0</v>
      </c>
      <c r="R107" s="241" t="s">
        <v>288</v>
      </c>
      <c r="S107" s="241" t="s">
        <v>160</v>
      </c>
      <c r="T107" s="242" t="s">
        <v>160</v>
      </c>
      <c r="U107" s="225">
        <v>0.124</v>
      </c>
      <c r="V107" s="225">
        <f>ROUND(E107*U107,2)</f>
        <v>0.12</v>
      </c>
      <c r="W107" s="225"/>
      <c r="X107" s="225" t="s">
        <v>161</v>
      </c>
      <c r="Y107" s="225" t="s">
        <v>162</v>
      </c>
      <c r="Z107" s="215"/>
      <c r="AA107" s="215"/>
      <c r="AB107" s="215"/>
      <c r="AC107" s="215"/>
      <c r="AD107" s="215"/>
      <c r="AE107" s="215"/>
      <c r="AF107" s="215"/>
      <c r="AG107" s="215" t="s">
        <v>163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5">
      <c r="A108" s="222"/>
      <c r="B108" s="223"/>
      <c r="C108" s="257" t="s">
        <v>289</v>
      </c>
      <c r="D108" s="226"/>
      <c r="E108" s="227">
        <v>1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167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0.399999999999999" outlineLevel="1" x14ac:dyDescent="0.25">
      <c r="A109" s="236">
        <v>33</v>
      </c>
      <c r="B109" s="237" t="s">
        <v>299</v>
      </c>
      <c r="C109" s="255" t="s">
        <v>300</v>
      </c>
      <c r="D109" s="238" t="s">
        <v>196</v>
      </c>
      <c r="E109" s="239">
        <v>1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39">
        <v>8.4999999999999995E-4</v>
      </c>
      <c r="O109" s="239">
        <f>ROUND(E109*N109,2)</f>
        <v>0</v>
      </c>
      <c r="P109" s="239">
        <v>0</v>
      </c>
      <c r="Q109" s="239">
        <f>ROUND(E109*P109,2)</f>
        <v>0</v>
      </c>
      <c r="R109" s="241" t="s">
        <v>288</v>
      </c>
      <c r="S109" s="241" t="s">
        <v>160</v>
      </c>
      <c r="T109" s="242" t="s">
        <v>160</v>
      </c>
      <c r="U109" s="225">
        <v>0.45</v>
      </c>
      <c r="V109" s="225">
        <f>ROUND(E109*U109,2)</f>
        <v>0.45</v>
      </c>
      <c r="W109" s="225"/>
      <c r="X109" s="225" t="s">
        <v>161</v>
      </c>
      <c r="Y109" s="225" t="s">
        <v>162</v>
      </c>
      <c r="Z109" s="215"/>
      <c r="AA109" s="215"/>
      <c r="AB109" s="215"/>
      <c r="AC109" s="215"/>
      <c r="AD109" s="215"/>
      <c r="AE109" s="215"/>
      <c r="AF109" s="215"/>
      <c r="AG109" s="215" t="s">
        <v>163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5">
      <c r="A110" s="222"/>
      <c r="B110" s="223"/>
      <c r="C110" s="257" t="s">
        <v>293</v>
      </c>
      <c r="D110" s="226"/>
      <c r="E110" s="227">
        <v>1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167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0.399999999999999" outlineLevel="1" x14ac:dyDescent="0.25">
      <c r="A111" s="236">
        <v>34</v>
      </c>
      <c r="B111" s="237" t="s">
        <v>301</v>
      </c>
      <c r="C111" s="255" t="s">
        <v>302</v>
      </c>
      <c r="D111" s="238" t="s">
        <v>196</v>
      </c>
      <c r="E111" s="239">
        <v>1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39">
        <v>4.0999999999999999E-4</v>
      </c>
      <c r="O111" s="239">
        <f>ROUND(E111*N111,2)</f>
        <v>0</v>
      </c>
      <c r="P111" s="239">
        <v>0</v>
      </c>
      <c r="Q111" s="239">
        <f>ROUND(E111*P111,2)</f>
        <v>0</v>
      </c>
      <c r="R111" s="241" t="s">
        <v>288</v>
      </c>
      <c r="S111" s="241" t="s">
        <v>160</v>
      </c>
      <c r="T111" s="242" t="s">
        <v>160</v>
      </c>
      <c r="U111" s="225">
        <v>0.246</v>
      </c>
      <c r="V111" s="225">
        <f>ROUND(E111*U111,2)</f>
        <v>0.25</v>
      </c>
      <c r="W111" s="225"/>
      <c r="X111" s="225" t="s">
        <v>161</v>
      </c>
      <c r="Y111" s="225" t="s">
        <v>162</v>
      </c>
      <c r="Z111" s="215"/>
      <c r="AA111" s="215"/>
      <c r="AB111" s="215"/>
      <c r="AC111" s="215"/>
      <c r="AD111" s="215"/>
      <c r="AE111" s="215"/>
      <c r="AF111" s="215"/>
      <c r="AG111" s="215" t="s">
        <v>163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5">
      <c r="A112" s="222"/>
      <c r="B112" s="223"/>
      <c r="C112" s="257" t="s">
        <v>296</v>
      </c>
      <c r="D112" s="226"/>
      <c r="E112" s="227">
        <v>1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167</v>
      </c>
      <c r="AH112" s="215">
        <v>5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20.399999999999999" outlineLevel="1" x14ac:dyDescent="0.25">
      <c r="A113" s="247">
        <v>35</v>
      </c>
      <c r="B113" s="248" t="s">
        <v>303</v>
      </c>
      <c r="C113" s="260" t="s">
        <v>304</v>
      </c>
      <c r="D113" s="249" t="s">
        <v>196</v>
      </c>
      <c r="E113" s="250">
        <v>1</v>
      </c>
      <c r="F113" s="251"/>
      <c r="G113" s="252">
        <f>ROUND(E113*F113,2)</f>
        <v>0</v>
      </c>
      <c r="H113" s="251"/>
      <c r="I113" s="252">
        <f>ROUND(E113*H113,2)</f>
        <v>0</v>
      </c>
      <c r="J113" s="251"/>
      <c r="K113" s="252">
        <f>ROUND(E113*J113,2)</f>
        <v>0</v>
      </c>
      <c r="L113" s="252">
        <v>21</v>
      </c>
      <c r="M113" s="252">
        <f>G113*(1+L113/100)</f>
        <v>0</v>
      </c>
      <c r="N113" s="250">
        <v>8.0000000000000007E-5</v>
      </c>
      <c r="O113" s="250">
        <f>ROUND(E113*N113,2)</f>
        <v>0</v>
      </c>
      <c r="P113" s="250">
        <v>0</v>
      </c>
      <c r="Q113" s="250">
        <f>ROUND(E113*P113,2)</f>
        <v>0</v>
      </c>
      <c r="R113" s="252" t="s">
        <v>288</v>
      </c>
      <c r="S113" s="252" t="s">
        <v>160</v>
      </c>
      <c r="T113" s="253" t="s">
        <v>160</v>
      </c>
      <c r="U113" s="225">
        <v>0.104</v>
      </c>
      <c r="V113" s="225">
        <f>ROUND(E113*U113,2)</f>
        <v>0.1</v>
      </c>
      <c r="W113" s="225"/>
      <c r="X113" s="225" t="s">
        <v>161</v>
      </c>
      <c r="Y113" s="225" t="s">
        <v>162</v>
      </c>
      <c r="Z113" s="215"/>
      <c r="AA113" s="215"/>
      <c r="AB113" s="215"/>
      <c r="AC113" s="215"/>
      <c r="AD113" s="215"/>
      <c r="AE113" s="215"/>
      <c r="AF113" s="215"/>
      <c r="AG113" s="215" t="s">
        <v>163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36">
        <v>36</v>
      </c>
      <c r="B114" s="237" t="s">
        <v>305</v>
      </c>
      <c r="C114" s="255" t="s">
        <v>306</v>
      </c>
      <c r="D114" s="238" t="s">
        <v>196</v>
      </c>
      <c r="E114" s="239">
        <v>1</v>
      </c>
      <c r="F114" s="240"/>
      <c r="G114" s="241">
        <f>ROUND(E114*F114,2)</f>
        <v>0</v>
      </c>
      <c r="H114" s="240"/>
      <c r="I114" s="241">
        <f>ROUND(E114*H114,2)</f>
        <v>0</v>
      </c>
      <c r="J114" s="240"/>
      <c r="K114" s="241">
        <f>ROUND(E114*J114,2)</f>
        <v>0</v>
      </c>
      <c r="L114" s="241">
        <v>21</v>
      </c>
      <c r="M114" s="241">
        <f>G114*(1+L114/100)</f>
        <v>0</v>
      </c>
      <c r="N114" s="239">
        <v>0</v>
      </c>
      <c r="O114" s="239">
        <f>ROUND(E114*N114,2)</f>
        <v>0</v>
      </c>
      <c r="P114" s="239">
        <v>8.4999999999999995E-4</v>
      </c>
      <c r="Q114" s="239">
        <f>ROUND(E114*P114,2)</f>
        <v>0</v>
      </c>
      <c r="R114" s="241" t="s">
        <v>288</v>
      </c>
      <c r="S114" s="241" t="s">
        <v>160</v>
      </c>
      <c r="T114" s="242" t="s">
        <v>160</v>
      </c>
      <c r="U114" s="225">
        <v>3.7999999999999999E-2</v>
      </c>
      <c r="V114" s="225">
        <f>ROUND(E114*U114,2)</f>
        <v>0.04</v>
      </c>
      <c r="W114" s="225"/>
      <c r="X114" s="225" t="s">
        <v>161</v>
      </c>
      <c r="Y114" s="225" t="s">
        <v>162</v>
      </c>
      <c r="Z114" s="215"/>
      <c r="AA114" s="215"/>
      <c r="AB114" s="215"/>
      <c r="AC114" s="215"/>
      <c r="AD114" s="215"/>
      <c r="AE114" s="215"/>
      <c r="AF114" s="215"/>
      <c r="AG114" s="215" t="s">
        <v>163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2" x14ac:dyDescent="0.25">
      <c r="A115" s="222"/>
      <c r="B115" s="223"/>
      <c r="C115" s="257" t="s">
        <v>296</v>
      </c>
      <c r="D115" s="226"/>
      <c r="E115" s="227">
        <v>1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5"/>
      <c r="AA115" s="215"/>
      <c r="AB115" s="215"/>
      <c r="AC115" s="215"/>
      <c r="AD115" s="215"/>
      <c r="AE115" s="215"/>
      <c r="AF115" s="215"/>
      <c r="AG115" s="215" t="s">
        <v>167</v>
      </c>
      <c r="AH115" s="215">
        <v>5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0.399999999999999" outlineLevel="1" x14ac:dyDescent="0.25">
      <c r="A116" s="236">
        <v>37</v>
      </c>
      <c r="B116" s="237" t="s">
        <v>307</v>
      </c>
      <c r="C116" s="255" t="s">
        <v>308</v>
      </c>
      <c r="D116" s="238" t="s">
        <v>196</v>
      </c>
      <c r="E116" s="239">
        <v>1</v>
      </c>
      <c r="F116" s="240"/>
      <c r="G116" s="241">
        <f>ROUND(E116*F116,2)</f>
        <v>0</v>
      </c>
      <c r="H116" s="240"/>
      <c r="I116" s="241">
        <f>ROUND(E116*H116,2)</f>
        <v>0</v>
      </c>
      <c r="J116" s="240"/>
      <c r="K116" s="241">
        <f>ROUND(E116*J116,2)</f>
        <v>0</v>
      </c>
      <c r="L116" s="241">
        <v>21</v>
      </c>
      <c r="M116" s="241">
        <f>G116*(1+L116/100)</f>
        <v>0</v>
      </c>
      <c r="N116" s="239">
        <v>1.4999999999999999E-2</v>
      </c>
      <c r="O116" s="239">
        <f>ROUND(E116*N116,2)</f>
        <v>0.02</v>
      </c>
      <c r="P116" s="239">
        <v>0</v>
      </c>
      <c r="Q116" s="239">
        <f>ROUND(E116*P116,2)</f>
        <v>0</v>
      </c>
      <c r="R116" s="241" t="s">
        <v>280</v>
      </c>
      <c r="S116" s="241" t="s">
        <v>160</v>
      </c>
      <c r="T116" s="242" t="s">
        <v>160</v>
      </c>
      <c r="U116" s="225">
        <v>0</v>
      </c>
      <c r="V116" s="225">
        <f>ROUND(E116*U116,2)</f>
        <v>0</v>
      </c>
      <c r="W116" s="225"/>
      <c r="X116" s="225" t="s">
        <v>213</v>
      </c>
      <c r="Y116" s="225" t="s">
        <v>162</v>
      </c>
      <c r="Z116" s="215"/>
      <c r="AA116" s="215"/>
      <c r="AB116" s="215"/>
      <c r="AC116" s="215"/>
      <c r="AD116" s="215"/>
      <c r="AE116" s="215"/>
      <c r="AF116" s="215"/>
      <c r="AG116" s="215" t="s">
        <v>214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2" x14ac:dyDescent="0.25">
      <c r="A117" s="222"/>
      <c r="B117" s="223"/>
      <c r="C117" s="257" t="s">
        <v>296</v>
      </c>
      <c r="D117" s="226"/>
      <c r="E117" s="227">
        <v>1</v>
      </c>
      <c r="F117" s="225"/>
      <c r="G117" s="225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5"/>
      <c r="AA117" s="215"/>
      <c r="AB117" s="215"/>
      <c r="AC117" s="215"/>
      <c r="AD117" s="215"/>
      <c r="AE117" s="215"/>
      <c r="AF117" s="215"/>
      <c r="AG117" s="215" t="s">
        <v>167</v>
      </c>
      <c r="AH117" s="215">
        <v>5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5">
      <c r="A118" s="236">
        <v>38</v>
      </c>
      <c r="B118" s="237" t="s">
        <v>309</v>
      </c>
      <c r="C118" s="255" t="s">
        <v>310</v>
      </c>
      <c r="D118" s="238" t="s">
        <v>196</v>
      </c>
      <c r="E118" s="239">
        <v>1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21</v>
      </c>
      <c r="M118" s="241">
        <f>G118*(1+L118/100)</f>
        <v>0</v>
      </c>
      <c r="N118" s="239">
        <v>1.2E-2</v>
      </c>
      <c r="O118" s="239">
        <f>ROUND(E118*N118,2)</f>
        <v>0.01</v>
      </c>
      <c r="P118" s="239">
        <v>0</v>
      </c>
      <c r="Q118" s="239">
        <f>ROUND(E118*P118,2)</f>
        <v>0</v>
      </c>
      <c r="R118" s="241" t="s">
        <v>280</v>
      </c>
      <c r="S118" s="241" t="s">
        <v>160</v>
      </c>
      <c r="T118" s="242" t="s">
        <v>160</v>
      </c>
      <c r="U118" s="225">
        <v>0</v>
      </c>
      <c r="V118" s="225">
        <f>ROUND(E118*U118,2)</f>
        <v>0</v>
      </c>
      <c r="W118" s="225"/>
      <c r="X118" s="225" t="s">
        <v>213</v>
      </c>
      <c r="Y118" s="225" t="s">
        <v>162</v>
      </c>
      <c r="Z118" s="215"/>
      <c r="AA118" s="215"/>
      <c r="AB118" s="215"/>
      <c r="AC118" s="215"/>
      <c r="AD118" s="215"/>
      <c r="AE118" s="215"/>
      <c r="AF118" s="215"/>
      <c r="AG118" s="215" t="s">
        <v>214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5">
      <c r="A119" s="222"/>
      <c r="B119" s="223"/>
      <c r="C119" s="257" t="s">
        <v>311</v>
      </c>
      <c r="D119" s="226"/>
      <c r="E119" s="227">
        <v>1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167</v>
      </c>
      <c r="AH119" s="215">
        <v>5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5">
      <c r="A120" s="236">
        <v>39</v>
      </c>
      <c r="B120" s="237" t="s">
        <v>312</v>
      </c>
      <c r="C120" s="255" t="s">
        <v>313</v>
      </c>
      <c r="D120" s="238" t="s">
        <v>259</v>
      </c>
      <c r="E120" s="239">
        <v>2.9819999999999999E-2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21</v>
      </c>
      <c r="M120" s="241">
        <f>G120*(1+L120/100)</f>
        <v>0</v>
      </c>
      <c r="N120" s="239">
        <v>0</v>
      </c>
      <c r="O120" s="239">
        <f>ROUND(E120*N120,2)</f>
        <v>0</v>
      </c>
      <c r="P120" s="239">
        <v>0</v>
      </c>
      <c r="Q120" s="239">
        <f>ROUND(E120*P120,2)</f>
        <v>0</v>
      </c>
      <c r="R120" s="241" t="s">
        <v>288</v>
      </c>
      <c r="S120" s="241" t="s">
        <v>160</v>
      </c>
      <c r="T120" s="242" t="s">
        <v>160</v>
      </c>
      <c r="U120" s="225">
        <v>1.5169999999999999</v>
      </c>
      <c r="V120" s="225">
        <f>ROUND(E120*U120,2)</f>
        <v>0.05</v>
      </c>
      <c r="W120" s="225"/>
      <c r="X120" s="225" t="s">
        <v>260</v>
      </c>
      <c r="Y120" s="225" t="s">
        <v>162</v>
      </c>
      <c r="Z120" s="215"/>
      <c r="AA120" s="215"/>
      <c r="AB120" s="215"/>
      <c r="AC120" s="215"/>
      <c r="AD120" s="215"/>
      <c r="AE120" s="215"/>
      <c r="AF120" s="215"/>
      <c r="AG120" s="215" t="s">
        <v>261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5">
      <c r="A121" s="222"/>
      <c r="B121" s="223"/>
      <c r="C121" s="256" t="s">
        <v>314</v>
      </c>
      <c r="D121" s="243"/>
      <c r="E121" s="243"/>
      <c r="F121" s="243"/>
      <c r="G121" s="243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165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x14ac:dyDescent="0.25">
      <c r="A122" s="229" t="s">
        <v>154</v>
      </c>
      <c r="B122" s="230" t="s">
        <v>104</v>
      </c>
      <c r="C122" s="254" t="s">
        <v>105</v>
      </c>
      <c r="D122" s="231"/>
      <c r="E122" s="232"/>
      <c r="F122" s="233"/>
      <c r="G122" s="233">
        <f>SUMIF(AG123:AG138,"&lt;&gt;NOR",G123:G138)</f>
        <v>0</v>
      </c>
      <c r="H122" s="233"/>
      <c r="I122" s="233">
        <f>SUM(I123:I138)</f>
        <v>0</v>
      </c>
      <c r="J122" s="233"/>
      <c r="K122" s="233">
        <f>SUM(K123:K138)</f>
        <v>0</v>
      </c>
      <c r="L122" s="233"/>
      <c r="M122" s="233">
        <f>SUM(M123:M138)</f>
        <v>0</v>
      </c>
      <c r="N122" s="232"/>
      <c r="O122" s="232">
        <f>SUM(O123:O138)</f>
        <v>0</v>
      </c>
      <c r="P122" s="232"/>
      <c r="Q122" s="232">
        <f>SUM(Q123:Q138)</f>
        <v>6.0000000000000005E-2</v>
      </c>
      <c r="R122" s="233"/>
      <c r="S122" s="233"/>
      <c r="T122" s="234"/>
      <c r="U122" s="228"/>
      <c r="V122" s="228">
        <f>SUM(V123:V138)</f>
        <v>1.98</v>
      </c>
      <c r="W122" s="228"/>
      <c r="X122" s="228"/>
      <c r="Y122" s="228"/>
      <c r="AG122" t="s">
        <v>155</v>
      </c>
    </row>
    <row r="123" spans="1:60" outlineLevel="1" x14ac:dyDescent="0.25">
      <c r="A123" s="236">
        <v>40</v>
      </c>
      <c r="B123" s="237" t="s">
        <v>315</v>
      </c>
      <c r="C123" s="255" t="s">
        <v>316</v>
      </c>
      <c r="D123" s="238" t="s">
        <v>206</v>
      </c>
      <c r="E123" s="239">
        <v>5.5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39">
        <v>4.0000000000000003E-5</v>
      </c>
      <c r="O123" s="239">
        <f>ROUND(E123*N123,2)</f>
        <v>0</v>
      </c>
      <c r="P123" s="239">
        <v>2.5400000000000002E-3</v>
      </c>
      <c r="Q123" s="239">
        <f>ROUND(E123*P123,2)</f>
        <v>0.01</v>
      </c>
      <c r="R123" s="241" t="s">
        <v>317</v>
      </c>
      <c r="S123" s="241" t="s">
        <v>160</v>
      </c>
      <c r="T123" s="242" t="s">
        <v>160</v>
      </c>
      <c r="U123" s="225">
        <v>8.3000000000000004E-2</v>
      </c>
      <c r="V123" s="225">
        <f>ROUND(E123*U123,2)</f>
        <v>0.46</v>
      </c>
      <c r="W123" s="225"/>
      <c r="X123" s="225" t="s">
        <v>161</v>
      </c>
      <c r="Y123" s="225" t="s">
        <v>162</v>
      </c>
      <c r="Z123" s="215"/>
      <c r="AA123" s="215"/>
      <c r="AB123" s="215"/>
      <c r="AC123" s="215"/>
      <c r="AD123" s="215"/>
      <c r="AE123" s="215"/>
      <c r="AF123" s="215"/>
      <c r="AG123" s="215" t="s">
        <v>163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2" x14ac:dyDescent="0.25">
      <c r="A124" s="222"/>
      <c r="B124" s="223"/>
      <c r="C124" s="257" t="s">
        <v>318</v>
      </c>
      <c r="D124" s="226"/>
      <c r="E124" s="227">
        <v>1.5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167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3" x14ac:dyDescent="0.25">
      <c r="A125" s="222"/>
      <c r="B125" s="223"/>
      <c r="C125" s="257" t="s">
        <v>319</v>
      </c>
      <c r="D125" s="226"/>
      <c r="E125" s="227">
        <v>4</v>
      </c>
      <c r="F125" s="225"/>
      <c r="G125" s="225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167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5">
      <c r="A126" s="236">
        <v>41</v>
      </c>
      <c r="B126" s="237" t="s">
        <v>320</v>
      </c>
      <c r="C126" s="255" t="s">
        <v>321</v>
      </c>
      <c r="D126" s="238" t="s">
        <v>196</v>
      </c>
      <c r="E126" s="239">
        <v>1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39">
        <v>0</v>
      </c>
      <c r="O126" s="239">
        <f>ROUND(E126*N126,2)</f>
        <v>0</v>
      </c>
      <c r="P126" s="239">
        <v>1.91E-3</v>
      </c>
      <c r="Q126" s="239">
        <f>ROUND(E126*P126,2)</f>
        <v>0</v>
      </c>
      <c r="R126" s="241" t="s">
        <v>317</v>
      </c>
      <c r="S126" s="241" t="s">
        <v>160</v>
      </c>
      <c r="T126" s="242" t="s">
        <v>160</v>
      </c>
      <c r="U126" s="225">
        <v>0.13400000000000001</v>
      </c>
      <c r="V126" s="225">
        <f>ROUND(E126*U126,2)</f>
        <v>0.13</v>
      </c>
      <c r="W126" s="225"/>
      <c r="X126" s="225" t="s">
        <v>161</v>
      </c>
      <c r="Y126" s="225" t="s">
        <v>162</v>
      </c>
      <c r="Z126" s="215"/>
      <c r="AA126" s="215"/>
      <c r="AB126" s="215"/>
      <c r="AC126" s="215"/>
      <c r="AD126" s="215"/>
      <c r="AE126" s="215"/>
      <c r="AF126" s="215"/>
      <c r="AG126" s="215" t="s">
        <v>163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5">
      <c r="A127" s="222"/>
      <c r="B127" s="223"/>
      <c r="C127" s="257" t="s">
        <v>289</v>
      </c>
      <c r="D127" s="226"/>
      <c r="E127" s="227">
        <v>1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167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5">
      <c r="A128" s="236">
        <v>42</v>
      </c>
      <c r="B128" s="237" t="s">
        <v>322</v>
      </c>
      <c r="C128" s="255" t="s">
        <v>323</v>
      </c>
      <c r="D128" s="238" t="s">
        <v>158</v>
      </c>
      <c r="E128" s="239">
        <v>2.25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21</v>
      </c>
      <c r="M128" s="241">
        <f>G128*(1+L128/100)</f>
        <v>0</v>
      </c>
      <c r="N128" s="239">
        <v>0</v>
      </c>
      <c r="O128" s="239">
        <f>ROUND(E128*N128,2)</f>
        <v>0</v>
      </c>
      <c r="P128" s="239">
        <v>2.3800000000000002E-2</v>
      </c>
      <c r="Q128" s="239">
        <f>ROUND(E128*P128,2)</f>
        <v>0.05</v>
      </c>
      <c r="R128" s="241" t="s">
        <v>317</v>
      </c>
      <c r="S128" s="241" t="s">
        <v>160</v>
      </c>
      <c r="T128" s="242" t="s">
        <v>160</v>
      </c>
      <c r="U128" s="225">
        <v>0.08</v>
      </c>
      <c r="V128" s="225">
        <f>ROUND(E128*U128,2)</f>
        <v>0.18</v>
      </c>
      <c r="W128" s="225"/>
      <c r="X128" s="225" t="s">
        <v>161</v>
      </c>
      <c r="Y128" s="225" t="s">
        <v>162</v>
      </c>
      <c r="Z128" s="215"/>
      <c r="AA128" s="215"/>
      <c r="AB128" s="215"/>
      <c r="AC128" s="215"/>
      <c r="AD128" s="215"/>
      <c r="AE128" s="215"/>
      <c r="AF128" s="215"/>
      <c r="AG128" s="215" t="s">
        <v>163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22"/>
      <c r="B129" s="223"/>
      <c r="C129" s="257" t="s">
        <v>324</v>
      </c>
      <c r="D129" s="226"/>
      <c r="E129" s="227">
        <v>2.25</v>
      </c>
      <c r="F129" s="225"/>
      <c r="G129" s="22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167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ht="20.399999999999999" outlineLevel="1" x14ac:dyDescent="0.25">
      <c r="A130" s="236">
        <v>43</v>
      </c>
      <c r="B130" s="237" t="s">
        <v>325</v>
      </c>
      <c r="C130" s="255" t="s">
        <v>326</v>
      </c>
      <c r="D130" s="238" t="s">
        <v>158</v>
      </c>
      <c r="E130" s="239">
        <v>13.5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21</v>
      </c>
      <c r="M130" s="241">
        <f>G130*(1+L130/100)</f>
        <v>0</v>
      </c>
      <c r="N130" s="239">
        <v>0</v>
      </c>
      <c r="O130" s="239">
        <f>ROUND(E130*N130,2)</f>
        <v>0</v>
      </c>
      <c r="P130" s="239">
        <v>0</v>
      </c>
      <c r="Q130" s="239">
        <f>ROUND(E130*P130,2)</f>
        <v>0</v>
      </c>
      <c r="R130" s="241" t="s">
        <v>317</v>
      </c>
      <c r="S130" s="241" t="s">
        <v>160</v>
      </c>
      <c r="T130" s="242" t="s">
        <v>160</v>
      </c>
      <c r="U130" s="225">
        <v>3.1E-2</v>
      </c>
      <c r="V130" s="225">
        <f>ROUND(E130*U130,2)</f>
        <v>0.42</v>
      </c>
      <c r="W130" s="225"/>
      <c r="X130" s="225" t="s">
        <v>161</v>
      </c>
      <c r="Y130" s="225" t="s">
        <v>162</v>
      </c>
      <c r="Z130" s="215"/>
      <c r="AA130" s="215"/>
      <c r="AB130" s="215"/>
      <c r="AC130" s="215"/>
      <c r="AD130" s="215"/>
      <c r="AE130" s="215"/>
      <c r="AF130" s="215"/>
      <c r="AG130" s="215" t="s">
        <v>163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5">
      <c r="A131" s="222"/>
      <c r="B131" s="223"/>
      <c r="C131" s="257" t="s">
        <v>327</v>
      </c>
      <c r="D131" s="226"/>
      <c r="E131" s="227">
        <v>13.5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167</v>
      </c>
      <c r="AH131" s="215">
        <v>5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5">
      <c r="A132" s="236">
        <v>44</v>
      </c>
      <c r="B132" s="237" t="s">
        <v>328</v>
      </c>
      <c r="C132" s="255" t="s">
        <v>329</v>
      </c>
      <c r="D132" s="238" t="s">
        <v>196</v>
      </c>
      <c r="E132" s="239">
        <v>3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21</v>
      </c>
      <c r="M132" s="241">
        <f>G132*(1+L132/100)</f>
        <v>0</v>
      </c>
      <c r="N132" s="239">
        <v>1.0000000000000001E-5</v>
      </c>
      <c r="O132" s="239">
        <f>ROUND(E132*N132,2)</f>
        <v>0</v>
      </c>
      <c r="P132" s="239">
        <v>7.5000000000000002E-4</v>
      </c>
      <c r="Q132" s="239">
        <f>ROUND(E132*P132,2)</f>
        <v>0</v>
      </c>
      <c r="R132" s="241" t="s">
        <v>317</v>
      </c>
      <c r="S132" s="241" t="s">
        <v>160</v>
      </c>
      <c r="T132" s="242" t="s">
        <v>160</v>
      </c>
      <c r="U132" s="225">
        <v>2.9000000000000001E-2</v>
      </c>
      <c r="V132" s="225">
        <f>ROUND(E132*U132,2)</f>
        <v>0.09</v>
      </c>
      <c r="W132" s="225"/>
      <c r="X132" s="225" t="s">
        <v>161</v>
      </c>
      <c r="Y132" s="225" t="s">
        <v>162</v>
      </c>
      <c r="Z132" s="215"/>
      <c r="AA132" s="215"/>
      <c r="AB132" s="215"/>
      <c r="AC132" s="215"/>
      <c r="AD132" s="215"/>
      <c r="AE132" s="215"/>
      <c r="AF132" s="215"/>
      <c r="AG132" s="215" t="s">
        <v>163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5">
      <c r="A133" s="222"/>
      <c r="B133" s="223"/>
      <c r="C133" s="256" t="s">
        <v>330</v>
      </c>
      <c r="D133" s="243"/>
      <c r="E133" s="243"/>
      <c r="F133" s="243"/>
      <c r="G133" s="243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165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2" x14ac:dyDescent="0.25">
      <c r="A134" s="222"/>
      <c r="B134" s="223"/>
      <c r="C134" s="257" t="s">
        <v>78</v>
      </c>
      <c r="D134" s="226"/>
      <c r="E134" s="227">
        <v>3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167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5">
      <c r="A135" s="236">
        <v>45</v>
      </c>
      <c r="B135" s="237" t="s">
        <v>331</v>
      </c>
      <c r="C135" s="255" t="s">
        <v>332</v>
      </c>
      <c r="D135" s="238" t="s">
        <v>158</v>
      </c>
      <c r="E135" s="239">
        <v>13.5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39">
        <v>0</v>
      </c>
      <c r="O135" s="239">
        <f>ROUND(E135*N135,2)</f>
        <v>0</v>
      </c>
      <c r="P135" s="239">
        <v>0</v>
      </c>
      <c r="Q135" s="239">
        <f>ROUND(E135*P135,2)</f>
        <v>0</v>
      </c>
      <c r="R135" s="241" t="s">
        <v>317</v>
      </c>
      <c r="S135" s="241" t="s">
        <v>160</v>
      </c>
      <c r="T135" s="242" t="s">
        <v>160</v>
      </c>
      <c r="U135" s="225">
        <v>5.1999999999999998E-2</v>
      </c>
      <c r="V135" s="225">
        <f>ROUND(E135*U135,2)</f>
        <v>0.7</v>
      </c>
      <c r="W135" s="225"/>
      <c r="X135" s="225" t="s">
        <v>161</v>
      </c>
      <c r="Y135" s="225" t="s">
        <v>162</v>
      </c>
      <c r="Z135" s="215"/>
      <c r="AA135" s="215"/>
      <c r="AB135" s="215"/>
      <c r="AC135" s="215"/>
      <c r="AD135" s="215"/>
      <c r="AE135" s="215"/>
      <c r="AF135" s="215"/>
      <c r="AG135" s="215" t="s">
        <v>163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5">
      <c r="A136" s="222"/>
      <c r="B136" s="223"/>
      <c r="C136" s="256" t="s">
        <v>333</v>
      </c>
      <c r="D136" s="243"/>
      <c r="E136" s="243"/>
      <c r="F136" s="243"/>
      <c r="G136" s="243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165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5">
      <c r="A137" s="222"/>
      <c r="B137" s="223"/>
      <c r="C137" s="257" t="s">
        <v>334</v>
      </c>
      <c r="D137" s="226"/>
      <c r="E137" s="227">
        <v>13.5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167</v>
      </c>
      <c r="AH137" s="215">
        <v>5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5">
      <c r="A138" s="247">
        <v>46</v>
      </c>
      <c r="B138" s="248" t="s">
        <v>335</v>
      </c>
      <c r="C138" s="260" t="s">
        <v>336</v>
      </c>
      <c r="D138" s="249" t="s">
        <v>259</v>
      </c>
      <c r="E138" s="250">
        <v>2.5000000000000001E-4</v>
      </c>
      <c r="F138" s="251"/>
      <c r="G138" s="252">
        <f>ROUND(E138*F138,2)</f>
        <v>0</v>
      </c>
      <c r="H138" s="251"/>
      <c r="I138" s="252">
        <f>ROUND(E138*H138,2)</f>
        <v>0</v>
      </c>
      <c r="J138" s="251"/>
      <c r="K138" s="252">
        <f>ROUND(E138*J138,2)</f>
        <v>0</v>
      </c>
      <c r="L138" s="252">
        <v>21</v>
      </c>
      <c r="M138" s="252">
        <f>G138*(1+L138/100)</f>
        <v>0</v>
      </c>
      <c r="N138" s="250">
        <v>0</v>
      </c>
      <c r="O138" s="250">
        <f>ROUND(E138*N138,2)</f>
        <v>0</v>
      </c>
      <c r="P138" s="250">
        <v>0</v>
      </c>
      <c r="Q138" s="250">
        <f>ROUND(E138*P138,2)</f>
        <v>0</v>
      </c>
      <c r="R138" s="252" t="s">
        <v>317</v>
      </c>
      <c r="S138" s="252" t="s">
        <v>160</v>
      </c>
      <c r="T138" s="253" t="s">
        <v>160</v>
      </c>
      <c r="U138" s="225">
        <v>2.71</v>
      </c>
      <c r="V138" s="225">
        <f>ROUND(E138*U138,2)</f>
        <v>0</v>
      </c>
      <c r="W138" s="225"/>
      <c r="X138" s="225" t="s">
        <v>260</v>
      </c>
      <c r="Y138" s="225" t="s">
        <v>162</v>
      </c>
      <c r="Z138" s="215"/>
      <c r="AA138" s="215"/>
      <c r="AB138" s="215"/>
      <c r="AC138" s="215"/>
      <c r="AD138" s="215"/>
      <c r="AE138" s="215"/>
      <c r="AF138" s="215"/>
      <c r="AG138" s="215" t="s">
        <v>261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x14ac:dyDescent="0.25">
      <c r="A139" s="229" t="s">
        <v>154</v>
      </c>
      <c r="B139" s="230" t="s">
        <v>106</v>
      </c>
      <c r="C139" s="254" t="s">
        <v>107</v>
      </c>
      <c r="D139" s="231"/>
      <c r="E139" s="232"/>
      <c r="F139" s="233"/>
      <c r="G139" s="233">
        <f>SUMIF(AG140:AG145,"&lt;&gt;NOR",G140:G145)</f>
        <v>0</v>
      </c>
      <c r="H139" s="233"/>
      <c r="I139" s="233">
        <f>SUM(I140:I145)</f>
        <v>0</v>
      </c>
      <c r="J139" s="233"/>
      <c r="K139" s="233">
        <f>SUM(K140:K145)</f>
        <v>0</v>
      </c>
      <c r="L139" s="233"/>
      <c r="M139" s="233">
        <f>SUM(M140:M145)</f>
        <v>0</v>
      </c>
      <c r="N139" s="232"/>
      <c r="O139" s="232">
        <f>SUM(O140:O145)</f>
        <v>0.24</v>
      </c>
      <c r="P139" s="232"/>
      <c r="Q139" s="232">
        <f>SUM(Q140:Q145)</f>
        <v>0</v>
      </c>
      <c r="R139" s="233"/>
      <c r="S139" s="233"/>
      <c r="T139" s="234"/>
      <c r="U139" s="228"/>
      <c r="V139" s="228">
        <f>SUM(V140:V145)</f>
        <v>3.16</v>
      </c>
      <c r="W139" s="228"/>
      <c r="X139" s="228"/>
      <c r="Y139" s="228"/>
      <c r="AG139" t="s">
        <v>155</v>
      </c>
    </row>
    <row r="140" spans="1:60" outlineLevel="1" x14ac:dyDescent="0.25">
      <c r="A140" s="236">
        <v>47</v>
      </c>
      <c r="B140" s="237" t="s">
        <v>337</v>
      </c>
      <c r="C140" s="255" t="s">
        <v>338</v>
      </c>
      <c r="D140" s="238" t="s">
        <v>158</v>
      </c>
      <c r="E140" s="239">
        <v>15.52</v>
      </c>
      <c r="F140" s="240"/>
      <c r="G140" s="241">
        <f>ROUND(E140*F140,2)</f>
        <v>0</v>
      </c>
      <c r="H140" s="240"/>
      <c r="I140" s="241">
        <f>ROUND(E140*H140,2)</f>
        <v>0</v>
      </c>
      <c r="J140" s="240"/>
      <c r="K140" s="241">
        <f>ROUND(E140*J140,2)</f>
        <v>0</v>
      </c>
      <c r="L140" s="241">
        <v>21</v>
      </c>
      <c r="M140" s="241">
        <f>G140*(1+L140/100)</f>
        <v>0</v>
      </c>
      <c r="N140" s="239">
        <v>1.6000000000000001E-4</v>
      </c>
      <c r="O140" s="239">
        <f>ROUND(E140*N140,2)</f>
        <v>0</v>
      </c>
      <c r="P140" s="239">
        <v>0</v>
      </c>
      <c r="Q140" s="239">
        <f>ROUND(E140*P140,2)</f>
        <v>0</v>
      </c>
      <c r="R140" s="241" t="s">
        <v>339</v>
      </c>
      <c r="S140" s="241" t="s">
        <v>160</v>
      </c>
      <c r="T140" s="242" t="s">
        <v>160</v>
      </c>
      <c r="U140" s="225">
        <v>0.17599999999999999</v>
      </c>
      <c r="V140" s="225">
        <f>ROUND(E140*U140,2)</f>
        <v>2.73</v>
      </c>
      <c r="W140" s="225"/>
      <c r="X140" s="225" t="s">
        <v>161</v>
      </c>
      <c r="Y140" s="225" t="s">
        <v>162</v>
      </c>
      <c r="Z140" s="215"/>
      <c r="AA140" s="215"/>
      <c r="AB140" s="215"/>
      <c r="AC140" s="215"/>
      <c r="AD140" s="215"/>
      <c r="AE140" s="215"/>
      <c r="AF140" s="215"/>
      <c r="AG140" s="215" t="s">
        <v>163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5">
      <c r="A141" s="222"/>
      <c r="B141" s="223"/>
      <c r="C141" s="257" t="s">
        <v>340</v>
      </c>
      <c r="D141" s="226"/>
      <c r="E141" s="227">
        <v>15.52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167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5">
      <c r="A142" s="236">
        <v>48</v>
      </c>
      <c r="B142" s="237" t="s">
        <v>341</v>
      </c>
      <c r="C142" s="255" t="s">
        <v>342</v>
      </c>
      <c r="D142" s="238" t="s">
        <v>206</v>
      </c>
      <c r="E142" s="239">
        <v>121.6</v>
      </c>
      <c r="F142" s="240"/>
      <c r="G142" s="241">
        <f>ROUND(E142*F142,2)</f>
        <v>0</v>
      </c>
      <c r="H142" s="240"/>
      <c r="I142" s="241">
        <f>ROUND(E142*H142,2)</f>
        <v>0</v>
      </c>
      <c r="J142" s="240"/>
      <c r="K142" s="241">
        <f>ROUND(E142*J142,2)</f>
        <v>0</v>
      </c>
      <c r="L142" s="241">
        <v>21</v>
      </c>
      <c r="M142" s="241">
        <f>G142*(1+L142/100)</f>
        <v>0</v>
      </c>
      <c r="N142" s="239">
        <v>1.98E-3</v>
      </c>
      <c r="O142" s="239">
        <f>ROUND(E142*N142,2)</f>
        <v>0.24</v>
      </c>
      <c r="P142" s="239">
        <v>0</v>
      </c>
      <c r="Q142" s="239">
        <f>ROUND(E142*P142,2)</f>
        <v>0</v>
      </c>
      <c r="R142" s="241" t="s">
        <v>280</v>
      </c>
      <c r="S142" s="241" t="s">
        <v>160</v>
      </c>
      <c r="T142" s="242" t="s">
        <v>160</v>
      </c>
      <c r="U142" s="225">
        <v>0</v>
      </c>
      <c r="V142" s="225">
        <f>ROUND(E142*U142,2)</f>
        <v>0</v>
      </c>
      <c r="W142" s="225"/>
      <c r="X142" s="225" t="s">
        <v>213</v>
      </c>
      <c r="Y142" s="225" t="s">
        <v>162</v>
      </c>
      <c r="Z142" s="215"/>
      <c r="AA142" s="215"/>
      <c r="AB142" s="215"/>
      <c r="AC142" s="215"/>
      <c r="AD142" s="215"/>
      <c r="AE142" s="215"/>
      <c r="AF142" s="215"/>
      <c r="AG142" s="215" t="s">
        <v>214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2" x14ac:dyDescent="0.25">
      <c r="A143" s="222"/>
      <c r="B143" s="223"/>
      <c r="C143" s="257" t="s">
        <v>343</v>
      </c>
      <c r="D143" s="226"/>
      <c r="E143" s="227">
        <v>121.6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5"/>
      <c r="AA143" s="215"/>
      <c r="AB143" s="215"/>
      <c r="AC143" s="215"/>
      <c r="AD143" s="215"/>
      <c r="AE143" s="215"/>
      <c r="AF143" s="215"/>
      <c r="AG143" s="215" t="s">
        <v>167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5">
      <c r="A144" s="236">
        <v>49</v>
      </c>
      <c r="B144" s="237" t="s">
        <v>344</v>
      </c>
      <c r="C144" s="255" t="s">
        <v>345</v>
      </c>
      <c r="D144" s="238" t="s">
        <v>259</v>
      </c>
      <c r="E144" s="239">
        <v>0.24324999999999999</v>
      </c>
      <c r="F144" s="240"/>
      <c r="G144" s="241">
        <f>ROUND(E144*F144,2)</f>
        <v>0</v>
      </c>
      <c r="H144" s="240"/>
      <c r="I144" s="241">
        <f>ROUND(E144*H144,2)</f>
        <v>0</v>
      </c>
      <c r="J144" s="240"/>
      <c r="K144" s="241">
        <f>ROUND(E144*J144,2)</f>
        <v>0</v>
      </c>
      <c r="L144" s="241">
        <v>21</v>
      </c>
      <c r="M144" s="241">
        <f>G144*(1+L144/100)</f>
        <v>0</v>
      </c>
      <c r="N144" s="239">
        <v>0</v>
      </c>
      <c r="O144" s="239">
        <f>ROUND(E144*N144,2)</f>
        <v>0</v>
      </c>
      <c r="P144" s="239">
        <v>0</v>
      </c>
      <c r="Q144" s="239">
        <f>ROUND(E144*P144,2)</f>
        <v>0</v>
      </c>
      <c r="R144" s="241" t="s">
        <v>339</v>
      </c>
      <c r="S144" s="241" t="s">
        <v>160</v>
      </c>
      <c r="T144" s="242" t="s">
        <v>160</v>
      </c>
      <c r="U144" s="225">
        <v>1.7509999999999999</v>
      </c>
      <c r="V144" s="225">
        <f>ROUND(E144*U144,2)</f>
        <v>0.43</v>
      </c>
      <c r="W144" s="225"/>
      <c r="X144" s="225" t="s">
        <v>260</v>
      </c>
      <c r="Y144" s="225" t="s">
        <v>162</v>
      </c>
      <c r="Z144" s="215"/>
      <c r="AA144" s="215"/>
      <c r="AB144" s="215"/>
      <c r="AC144" s="215"/>
      <c r="AD144" s="215"/>
      <c r="AE144" s="215"/>
      <c r="AF144" s="215"/>
      <c r="AG144" s="215" t="s">
        <v>261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5">
      <c r="A145" s="222"/>
      <c r="B145" s="223"/>
      <c r="C145" s="256" t="s">
        <v>284</v>
      </c>
      <c r="D145" s="243"/>
      <c r="E145" s="243"/>
      <c r="F145" s="243"/>
      <c r="G145" s="243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165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x14ac:dyDescent="0.25">
      <c r="A146" s="229" t="s">
        <v>154</v>
      </c>
      <c r="B146" s="230" t="s">
        <v>108</v>
      </c>
      <c r="C146" s="254" t="s">
        <v>109</v>
      </c>
      <c r="D146" s="231"/>
      <c r="E146" s="232"/>
      <c r="F146" s="233"/>
      <c r="G146" s="233">
        <f>SUMIF(AG147:AG206,"&lt;&gt;NOR",G147:G206)</f>
        <v>0</v>
      </c>
      <c r="H146" s="233"/>
      <c r="I146" s="233">
        <f>SUM(I147:I206)</f>
        <v>0</v>
      </c>
      <c r="J146" s="233"/>
      <c r="K146" s="233">
        <f>SUM(K147:K206)</f>
        <v>0</v>
      </c>
      <c r="L146" s="233"/>
      <c r="M146" s="233">
        <f>SUM(M147:M206)</f>
        <v>0</v>
      </c>
      <c r="N146" s="232"/>
      <c r="O146" s="232">
        <f>SUM(O147:O206)</f>
        <v>1.4300000000000002</v>
      </c>
      <c r="P146" s="232"/>
      <c r="Q146" s="232">
        <f>SUM(Q147:Q206)</f>
        <v>0.44</v>
      </c>
      <c r="R146" s="233"/>
      <c r="S146" s="233"/>
      <c r="T146" s="234"/>
      <c r="U146" s="228"/>
      <c r="V146" s="228">
        <f>SUM(V147:V206)</f>
        <v>103.00000000000001</v>
      </c>
      <c r="W146" s="228"/>
      <c r="X146" s="228"/>
      <c r="Y146" s="228"/>
      <c r="AG146" t="s">
        <v>155</v>
      </c>
    </row>
    <row r="147" spans="1:60" ht="20.399999999999999" outlineLevel="1" x14ac:dyDescent="0.25">
      <c r="A147" s="236">
        <v>50</v>
      </c>
      <c r="B147" s="237" t="s">
        <v>346</v>
      </c>
      <c r="C147" s="255" t="s">
        <v>347</v>
      </c>
      <c r="D147" s="238" t="s">
        <v>158</v>
      </c>
      <c r="E147" s="239">
        <v>74.295000000000002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21</v>
      </c>
      <c r="M147" s="241">
        <f>G147*(1+L147/100)</f>
        <v>0</v>
      </c>
      <c r="N147" s="239">
        <v>1.6000000000000001E-4</v>
      </c>
      <c r="O147" s="239">
        <f>ROUND(E147*N147,2)</f>
        <v>0.01</v>
      </c>
      <c r="P147" s="239">
        <v>0</v>
      </c>
      <c r="Q147" s="239">
        <f>ROUND(E147*P147,2)</f>
        <v>0</v>
      </c>
      <c r="R147" s="241" t="s">
        <v>339</v>
      </c>
      <c r="S147" s="241" t="s">
        <v>160</v>
      </c>
      <c r="T147" s="242" t="s">
        <v>160</v>
      </c>
      <c r="U147" s="225">
        <v>0.20499999999999999</v>
      </c>
      <c r="V147" s="225">
        <f>ROUND(E147*U147,2)</f>
        <v>15.23</v>
      </c>
      <c r="W147" s="225"/>
      <c r="X147" s="225" t="s">
        <v>161</v>
      </c>
      <c r="Y147" s="225" t="s">
        <v>162</v>
      </c>
      <c r="Z147" s="215"/>
      <c r="AA147" s="215"/>
      <c r="AB147" s="215"/>
      <c r="AC147" s="215"/>
      <c r="AD147" s="215"/>
      <c r="AE147" s="215"/>
      <c r="AF147" s="215"/>
      <c r="AG147" s="215" t="s">
        <v>163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5">
      <c r="A148" s="222"/>
      <c r="B148" s="223"/>
      <c r="C148" s="257" t="s">
        <v>348</v>
      </c>
      <c r="D148" s="226"/>
      <c r="E148" s="227">
        <v>74.295000000000002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167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ht="20.399999999999999" outlineLevel="1" x14ac:dyDescent="0.25">
      <c r="A149" s="236">
        <v>51</v>
      </c>
      <c r="B149" s="237" t="s">
        <v>349</v>
      </c>
      <c r="C149" s="255" t="s">
        <v>350</v>
      </c>
      <c r="D149" s="238" t="s">
        <v>158</v>
      </c>
      <c r="E149" s="239">
        <v>34.424999999999997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21</v>
      </c>
      <c r="M149" s="241">
        <f>G149*(1+L149/100)</f>
        <v>0</v>
      </c>
      <c r="N149" s="239">
        <v>1.6000000000000001E-4</v>
      </c>
      <c r="O149" s="239">
        <f>ROUND(E149*N149,2)</f>
        <v>0.01</v>
      </c>
      <c r="P149" s="239">
        <v>0</v>
      </c>
      <c r="Q149" s="239">
        <f>ROUND(E149*P149,2)</f>
        <v>0</v>
      </c>
      <c r="R149" s="241" t="s">
        <v>339</v>
      </c>
      <c r="S149" s="241" t="s">
        <v>160</v>
      </c>
      <c r="T149" s="242" t="s">
        <v>160</v>
      </c>
      <c r="U149" s="225">
        <v>0.28499999999999998</v>
      </c>
      <c r="V149" s="225">
        <f>ROUND(E149*U149,2)</f>
        <v>9.81</v>
      </c>
      <c r="W149" s="225"/>
      <c r="X149" s="225" t="s">
        <v>161</v>
      </c>
      <c r="Y149" s="225" t="s">
        <v>162</v>
      </c>
      <c r="Z149" s="215"/>
      <c r="AA149" s="215"/>
      <c r="AB149" s="215"/>
      <c r="AC149" s="215"/>
      <c r="AD149" s="215"/>
      <c r="AE149" s="215"/>
      <c r="AF149" s="215"/>
      <c r="AG149" s="215" t="s">
        <v>163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2" x14ac:dyDescent="0.25">
      <c r="A150" s="222"/>
      <c r="B150" s="223"/>
      <c r="C150" s="257" t="s">
        <v>351</v>
      </c>
      <c r="D150" s="226"/>
      <c r="E150" s="227">
        <v>20.954999999999998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167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3" x14ac:dyDescent="0.25">
      <c r="A151" s="222"/>
      <c r="B151" s="223"/>
      <c r="C151" s="257" t="s">
        <v>352</v>
      </c>
      <c r="D151" s="226"/>
      <c r="E151" s="227">
        <v>8.91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167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3" x14ac:dyDescent="0.25">
      <c r="A152" s="222"/>
      <c r="B152" s="223"/>
      <c r="C152" s="257" t="s">
        <v>353</v>
      </c>
      <c r="D152" s="226"/>
      <c r="E152" s="227">
        <v>4.5599999999999996</v>
      </c>
      <c r="F152" s="225"/>
      <c r="G152" s="22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5"/>
      <c r="AA152" s="215"/>
      <c r="AB152" s="215"/>
      <c r="AC152" s="215"/>
      <c r="AD152" s="215"/>
      <c r="AE152" s="215"/>
      <c r="AF152" s="215"/>
      <c r="AG152" s="215" t="s">
        <v>167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ht="20.399999999999999" outlineLevel="1" x14ac:dyDescent="0.25">
      <c r="A153" s="236">
        <v>52</v>
      </c>
      <c r="B153" s="237" t="s">
        <v>354</v>
      </c>
      <c r="C153" s="255" t="s">
        <v>355</v>
      </c>
      <c r="D153" s="238" t="s">
        <v>158</v>
      </c>
      <c r="E153" s="239">
        <v>2.52</v>
      </c>
      <c r="F153" s="240"/>
      <c r="G153" s="241">
        <f>ROUND(E153*F153,2)</f>
        <v>0</v>
      </c>
      <c r="H153" s="240"/>
      <c r="I153" s="241">
        <f>ROUND(E153*H153,2)</f>
        <v>0</v>
      </c>
      <c r="J153" s="240"/>
      <c r="K153" s="241">
        <f>ROUND(E153*J153,2)</f>
        <v>0</v>
      </c>
      <c r="L153" s="241">
        <v>21</v>
      </c>
      <c r="M153" s="241">
        <f>G153*(1+L153/100)</f>
        <v>0</v>
      </c>
      <c r="N153" s="239">
        <v>1.8000000000000001E-4</v>
      </c>
      <c r="O153" s="239">
        <f>ROUND(E153*N153,2)</f>
        <v>0</v>
      </c>
      <c r="P153" s="239">
        <v>0</v>
      </c>
      <c r="Q153" s="239">
        <f>ROUND(E153*P153,2)</f>
        <v>0</v>
      </c>
      <c r="R153" s="241" t="s">
        <v>356</v>
      </c>
      <c r="S153" s="241" t="s">
        <v>160</v>
      </c>
      <c r="T153" s="242" t="s">
        <v>160</v>
      </c>
      <c r="U153" s="225">
        <v>0.53300000000000003</v>
      </c>
      <c r="V153" s="225">
        <f>ROUND(E153*U153,2)</f>
        <v>1.34</v>
      </c>
      <c r="W153" s="225"/>
      <c r="X153" s="225" t="s">
        <v>161</v>
      </c>
      <c r="Y153" s="225" t="s">
        <v>162</v>
      </c>
      <c r="Z153" s="215"/>
      <c r="AA153" s="215"/>
      <c r="AB153" s="215"/>
      <c r="AC153" s="215"/>
      <c r="AD153" s="215"/>
      <c r="AE153" s="215"/>
      <c r="AF153" s="215"/>
      <c r="AG153" s="215" t="s">
        <v>163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2" x14ac:dyDescent="0.25">
      <c r="A154" s="222"/>
      <c r="B154" s="223"/>
      <c r="C154" s="259" t="s">
        <v>357</v>
      </c>
      <c r="D154" s="246"/>
      <c r="E154" s="246"/>
      <c r="F154" s="246"/>
      <c r="G154" s="246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202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5">
      <c r="A155" s="222"/>
      <c r="B155" s="223"/>
      <c r="C155" s="257" t="s">
        <v>358</v>
      </c>
      <c r="D155" s="226"/>
      <c r="E155" s="227">
        <v>2.52</v>
      </c>
      <c r="F155" s="225"/>
      <c r="G155" s="22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167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5">
      <c r="A156" s="236">
        <v>53</v>
      </c>
      <c r="B156" s="237" t="s">
        <v>359</v>
      </c>
      <c r="C156" s="255" t="s">
        <v>360</v>
      </c>
      <c r="D156" s="238" t="s">
        <v>206</v>
      </c>
      <c r="E156" s="239">
        <v>283.2</v>
      </c>
      <c r="F156" s="240"/>
      <c r="G156" s="241">
        <f>ROUND(E156*F156,2)</f>
        <v>0</v>
      </c>
      <c r="H156" s="240"/>
      <c r="I156" s="241">
        <f>ROUND(E156*H156,2)</f>
        <v>0</v>
      </c>
      <c r="J156" s="240"/>
      <c r="K156" s="241">
        <f>ROUND(E156*J156,2)</f>
        <v>0</v>
      </c>
      <c r="L156" s="241">
        <v>21</v>
      </c>
      <c r="M156" s="241">
        <f>G156*(1+L156/100)</f>
        <v>0</v>
      </c>
      <c r="N156" s="239">
        <v>1.8000000000000001E-4</v>
      </c>
      <c r="O156" s="239">
        <f>ROUND(E156*N156,2)</f>
        <v>0.05</v>
      </c>
      <c r="P156" s="239">
        <v>0</v>
      </c>
      <c r="Q156" s="239">
        <f>ROUND(E156*P156,2)</f>
        <v>0</v>
      </c>
      <c r="R156" s="241" t="s">
        <v>356</v>
      </c>
      <c r="S156" s="241" t="s">
        <v>160</v>
      </c>
      <c r="T156" s="242" t="s">
        <v>160</v>
      </c>
      <c r="U156" s="225">
        <v>0.17249999999999999</v>
      </c>
      <c r="V156" s="225">
        <f>ROUND(E156*U156,2)</f>
        <v>48.85</v>
      </c>
      <c r="W156" s="225"/>
      <c r="X156" s="225" t="s">
        <v>161</v>
      </c>
      <c r="Y156" s="225" t="s">
        <v>162</v>
      </c>
      <c r="Z156" s="215"/>
      <c r="AA156" s="215"/>
      <c r="AB156" s="215"/>
      <c r="AC156" s="215"/>
      <c r="AD156" s="215"/>
      <c r="AE156" s="215"/>
      <c r="AF156" s="215"/>
      <c r="AG156" s="215" t="s">
        <v>163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2" x14ac:dyDescent="0.25">
      <c r="A157" s="222"/>
      <c r="B157" s="223"/>
      <c r="C157" s="257" t="s">
        <v>361</v>
      </c>
      <c r="D157" s="226"/>
      <c r="E157" s="227">
        <v>52.3</v>
      </c>
      <c r="F157" s="225"/>
      <c r="G157" s="225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25"/>
      <c r="Z157" s="215"/>
      <c r="AA157" s="215"/>
      <c r="AB157" s="215"/>
      <c r="AC157" s="215"/>
      <c r="AD157" s="215"/>
      <c r="AE157" s="215"/>
      <c r="AF157" s="215"/>
      <c r="AG157" s="215" t="s">
        <v>167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3" x14ac:dyDescent="0.25">
      <c r="A158" s="222"/>
      <c r="B158" s="223"/>
      <c r="C158" s="257" t="s">
        <v>362</v>
      </c>
      <c r="D158" s="226"/>
      <c r="E158" s="227">
        <v>31.8</v>
      </c>
      <c r="F158" s="225"/>
      <c r="G158" s="225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167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3" x14ac:dyDescent="0.25">
      <c r="A159" s="222"/>
      <c r="B159" s="223"/>
      <c r="C159" s="257" t="s">
        <v>363</v>
      </c>
      <c r="D159" s="226"/>
      <c r="E159" s="227">
        <v>20.8</v>
      </c>
      <c r="F159" s="225"/>
      <c r="G159" s="22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167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5">
      <c r="A160" s="222"/>
      <c r="B160" s="223"/>
      <c r="C160" s="257" t="s">
        <v>364</v>
      </c>
      <c r="D160" s="226"/>
      <c r="E160" s="227">
        <v>153.1</v>
      </c>
      <c r="F160" s="225"/>
      <c r="G160" s="225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167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3" x14ac:dyDescent="0.25">
      <c r="A161" s="222"/>
      <c r="B161" s="223"/>
      <c r="C161" s="257" t="s">
        <v>365</v>
      </c>
      <c r="D161" s="226"/>
      <c r="E161" s="227">
        <v>14.4</v>
      </c>
      <c r="F161" s="225"/>
      <c r="G161" s="225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167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3" x14ac:dyDescent="0.25">
      <c r="A162" s="222"/>
      <c r="B162" s="223"/>
      <c r="C162" s="257" t="s">
        <v>366</v>
      </c>
      <c r="D162" s="226"/>
      <c r="E162" s="227">
        <v>10.8</v>
      </c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167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5">
      <c r="A163" s="222"/>
      <c r="B163" s="223"/>
      <c r="C163" s="257" t="s">
        <v>367</v>
      </c>
      <c r="D163" s="226"/>
      <c r="E163" s="227"/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167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0.399999999999999" outlineLevel="1" x14ac:dyDescent="0.25">
      <c r="A164" s="236">
        <v>54</v>
      </c>
      <c r="B164" s="237" t="s">
        <v>368</v>
      </c>
      <c r="C164" s="255" t="s">
        <v>369</v>
      </c>
      <c r="D164" s="238" t="s">
        <v>196</v>
      </c>
      <c r="E164" s="239">
        <v>1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21</v>
      </c>
      <c r="M164" s="241">
        <f>G164*(1+L164/100)</f>
        <v>0</v>
      </c>
      <c r="N164" s="239">
        <v>0</v>
      </c>
      <c r="O164" s="239">
        <f>ROUND(E164*N164,2)</f>
        <v>0</v>
      </c>
      <c r="P164" s="239">
        <v>0</v>
      </c>
      <c r="Q164" s="239">
        <f>ROUND(E164*P164,2)</f>
        <v>0</v>
      </c>
      <c r="R164" s="241" t="s">
        <v>356</v>
      </c>
      <c r="S164" s="241" t="s">
        <v>160</v>
      </c>
      <c r="T164" s="242" t="s">
        <v>160</v>
      </c>
      <c r="U164" s="225">
        <v>1.5</v>
      </c>
      <c r="V164" s="225">
        <f>ROUND(E164*U164,2)</f>
        <v>1.5</v>
      </c>
      <c r="W164" s="225"/>
      <c r="X164" s="225" t="s">
        <v>161</v>
      </c>
      <c r="Y164" s="225" t="s">
        <v>162</v>
      </c>
      <c r="Z164" s="215"/>
      <c r="AA164" s="215"/>
      <c r="AB164" s="215"/>
      <c r="AC164" s="215"/>
      <c r="AD164" s="215"/>
      <c r="AE164" s="215"/>
      <c r="AF164" s="215"/>
      <c r="AG164" s="215" t="s">
        <v>163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2" x14ac:dyDescent="0.25">
      <c r="A165" s="222"/>
      <c r="B165" s="223"/>
      <c r="C165" s="257" t="s">
        <v>370</v>
      </c>
      <c r="D165" s="226"/>
      <c r="E165" s="227">
        <v>1</v>
      </c>
      <c r="F165" s="225"/>
      <c r="G165" s="22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167</v>
      </c>
      <c r="AH165" s="215">
        <v>5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3" x14ac:dyDescent="0.25">
      <c r="A166" s="222"/>
      <c r="B166" s="223"/>
      <c r="C166" s="257" t="s">
        <v>371</v>
      </c>
      <c r="D166" s="226"/>
      <c r="E166" s="227"/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167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5">
      <c r="A167" s="236">
        <v>55</v>
      </c>
      <c r="B167" s="237" t="s">
        <v>372</v>
      </c>
      <c r="C167" s="255" t="s">
        <v>373</v>
      </c>
      <c r="D167" s="238" t="s">
        <v>196</v>
      </c>
      <c r="E167" s="239">
        <v>2</v>
      </c>
      <c r="F167" s="240"/>
      <c r="G167" s="241">
        <f>ROUND(E167*F167,2)</f>
        <v>0</v>
      </c>
      <c r="H167" s="240"/>
      <c r="I167" s="241">
        <f>ROUND(E167*H167,2)</f>
        <v>0</v>
      </c>
      <c r="J167" s="240"/>
      <c r="K167" s="241">
        <f>ROUND(E167*J167,2)</f>
        <v>0</v>
      </c>
      <c r="L167" s="241">
        <v>21</v>
      </c>
      <c r="M167" s="241">
        <f>G167*(1+L167/100)</f>
        <v>0</v>
      </c>
      <c r="N167" s="239">
        <v>1.9000000000000001E-4</v>
      </c>
      <c r="O167" s="239">
        <f>ROUND(E167*N167,2)</f>
        <v>0</v>
      </c>
      <c r="P167" s="239">
        <v>0</v>
      </c>
      <c r="Q167" s="239">
        <f>ROUND(E167*P167,2)</f>
        <v>0</v>
      </c>
      <c r="R167" s="241" t="s">
        <v>356</v>
      </c>
      <c r="S167" s="241" t="s">
        <v>160</v>
      </c>
      <c r="T167" s="242" t="s">
        <v>160</v>
      </c>
      <c r="U167" s="225">
        <v>2.3220000000000001</v>
      </c>
      <c r="V167" s="225">
        <f>ROUND(E167*U167,2)</f>
        <v>4.6399999999999997</v>
      </c>
      <c r="W167" s="225"/>
      <c r="X167" s="225" t="s">
        <v>161</v>
      </c>
      <c r="Y167" s="225" t="s">
        <v>162</v>
      </c>
      <c r="Z167" s="215"/>
      <c r="AA167" s="215"/>
      <c r="AB167" s="215"/>
      <c r="AC167" s="215"/>
      <c r="AD167" s="215"/>
      <c r="AE167" s="215"/>
      <c r="AF167" s="215"/>
      <c r="AG167" s="215" t="s">
        <v>163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2" x14ac:dyDescent="0.25">
      <c r="A168" s="222"/>
      <c r="B168" s="223"/>
      <c r="C168" s="257" t="s">
        <v>374</v>
      </c>
      <c r="D168" s="226"/>
      <c r="E168" s="227">
        <v>2</v>
      </c>
      <c r="F168" s="225"/>
      <c r="G168" s="22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167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5">
      <c r="A169" s="236">
        <v>56</v>
      </c>
      <c r="B169" s="237" t="s">
        <v>375</v>
      </c>
      <c r="C169" s="255" t="s">
        <v>376</v>
      </c>
      <c r="D169" s="238" t="s">
        <v>196</v>
      </c>
      <c r="E169" s="239">
        <v>4</v>
      </c>
      <c r="F169" s="240"/>
      <c r="G169" s="241">
        <f>ROUND(E169*F169,2)</f>
        <v>0</v>
      </c>
      <c r="H169" s="240"/>
      <c r="I169" s="241">
        <f>ROUND(E169*H169,2)</f>
        <v>0</v>
      </c>
      <c r="J169" s="240"/>
      <c r="K169" s="241">
        <f>ROUND(E169*J169,2)</f>
        <v>0</v>
      </c>
      <c r="L169" s="241">
        <v>21</v>
      </c>
      <c r="M169" s="241">
        <f>G169*(1+L169/100)</f>
        <v>0</v>
      </c>
      <c r="N169" s="239">
        <v>1.9000000000000001E-4</v>
      </c>
      <c r="O169" s="239">
        <f>ROUND(E169*N169,2)</f>
        <v>0</v>
      </c>
      <c r="P169" s="239">
        <v>0</v>
      </c>
      <c r="Q169" s="239">
        <f>ROUND(E169*P169,2)</f>
        <v>0</v>
      </c>
      <c r="R169" s="241" t="s">
        <v>356</v>
      </c>
      <c r="S169" s="241" t="s">
        <v>160</v>
      </c>
      <c r="T169" s="242" t="s">
        <v>160</v>
      </c>
      <c r="U169" s="225">
        <v>1.917</v>
      </c>
      <c r="V169" s="225">
        <f>ROUND(E169*U169,2)</f>
        <v>7.67</v>
      </c>
      <c r="W169" s="225"/>
      <c r="X169" s="225" t="s">
        <v>161</v>
      </c>
      <c r="Y169" s="225" t="s">
        <v>162</v>
      </c>
      <c r="Z169" s="215"/>
      <c r="AA169" s="215"/>
      <c r="AB169" s="215"/>
      <c r="AC169" s="215"/>
      <c r="AD169" s="215"/>
      <c r="AE169" s="215"/>
      <c r="AF169" s="215"/>
      <c r="AG169" s="215" t="s">
        <v>163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5">
      <c r="A170" s="222"/>
      <c r="B170" s="223"/>
      <c r="C170" s="257" t="s">
        <v>377</v>
      </c>
      <c r="D170" s="226"/>
      <c r="E170" s="227">
        <v>4</v>
      </c>
      <c r="F170" s="225"/>
      <c r="G170" s="225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167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5">
      <c r="A171" s="236">
        <v>57</v>
      </c>
      <c r="B171" s="237" t="s">
        <v>378</v>
      </c>
      <c r="C171" s="255" t="s">
        <v>379</v>
      </c>
      <c r="D171" s="238" t="s">
        <v>196</v>
      </c>
      <c r="E171" s="239">
        <v>4</v>
      </c>
      <c r="F171" s="240"/>
      <c r="G171" s="241">
        <f>ROUND(E171*F171,2)</f>
        <v>0</v>
      </c>
      <c r="H171" s="240"/>
      <c r="I171" s="241">
        <f>ROUND(E171*H171,2)</f>
        <v>0</v>
      </c>
      <c r="J171" s="240"/>
      <c r="K171" s="241">
        <f>ROUND(E171*J171,2)</f>
        <v>0</v>
      </c>
      <c r="L171" s="241">
        <v>21</v>
      </c>
      <c r="M171" s="241">
        <f>G171*(1+L171/100)</f>
        <v>0</v>
      </c>
      <c r="N171" s="239">
        <v>0</v>
      </c>
      <c r="O171" s="239">
        <f>ROUND(E171*N171,2)</f>
        <v>0</v>
      </c>
      <c r="P171" s="239">
        <v>0.1104</v>
      </c>
      <c r="Q171" s="239">
        <f>ROUND(E171*P171,2)</f>
        <v>0.44</v>
      </c>
      <c r="R171" s="241" t="s">
        <v>356</v>
      </c>
      <c r="S171" s="241" t="s">
        <v>160</v>
      </c>
      <c r="T171" s="242" t="s">
        <v>160</v>
      </c>
      <c r="U171" s="225">
        <v>0.46</v>
      </c>
      <c r="V171" s="225">
        <f>ROUND(E171*U171,2)</f>
        <v>1.84</v>
      </c>
      <c r="W171" s="225"/>
      <c r="X171" s="225" t="s">
        <v>161</v>
      </c>
      <c r="Y171" s="225" t="s">
        <v>162</v>
      </c>
      <c r="Z171" s="215"/>
      <c r="AA171" s="215"/>
      <c r="AB171" s="215"/>
      <c r="AC171" s="215"/>
      <c r="AD171" s="215"/>
      <c r="AE171" s="215"/>
      <c r="AF171" s="215"/>
      <c r="AG171" s="215" t="s">
        <v>163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2" x14ac:dyDescent="0.25">
      <c r="A172" s="222"/>
      <c r="B172" s="223"/>
      <c r="C172" s="257" t="s">
        <v>380</v>
      </c>
      <c r="D172" s="226"/>
      <c r="E172" s="227">
        <v>4</v>
      </c>
      <c r="F172" s="225"/>
      <c r="G172" s="22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167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ht="20.399999999999999" outlineLevel="1" x14ac:dyDescent="0.25">
      <c r="A173" s="236">
        <v>58</v>
      </c>
      <c r="B173" s="237" t="s">
        <v>381</v>
      </c>
      <c r="C173" s="255" t="s">
        <v>382</v>
      </c>
      <c r="D173" s="238" t="s">
        <v>206</v>
      </c>
      <c r="E173" s="239">
        <v>30.85</v>
      </c>
      <c r="F173" s="240"/>
      <c r="G173" s="241">
        <f>ROUND(E173*F173,2)</f>
        <v>0</v>
      </c>
      <c r="H173" s="240"/>
      <c r="I173" s="241">
        <f>ROUND(E173*H173,2)</f>
        <v>0</v>
      </c>
      <c r="J173" s="240"/>
      <c r="K173" s="241">
        <f>ROUND(E173*J173,2)</f>
        <v>0</v>
      </c>
      <c r="L173" s="241">
        <v>21</v>
      </c>
      <c r="M173" s="241">
        <f>G173*(1+L173/100)</f>
        <v>0</v>
      </c>
      <c r="N173" s="239">
        <v>0</v>
      </c>
      <c r="O173" s="239">
        <f>ROUND(E173*N173,2)</f>
        <v>0</v>
      </c>
      <c r="P173" s="239">
        <v>0</v>
      </c>
      <c r="Q173" s="239">
        <f>ROUND(E173*P173,2)</f>
        <v>0</v>
      </c>
      <c r="R173" s="241" t="s">
        <v>383</v>
      </c>
      <c r="S173" s="241" t="s">
        <v>160</v>
      </c>
      <c r="T173" s="242" t="s">
        <v>160</v>
      </c>
      <c r="U173" s="225">
        <v>0.28000000000000003</v>
      </c>
      <c r="V173" s="225">
        <f>ROUND(E173*U173,2)</f>
        <v>8.64</v>
      </c>
      <c r="W173" s="225"/>
      <c r="X173" s="225" t="s">
        <v>161</v>
      </c>
      <c r="Y173" s="225" t="s">
        <v>162</v>
      </c>
      <c r="Z173" s="215"/>
      <c r="AA173" s="215"/>
      <c r="AB173" s="215"/>
      <c r="AC173" s="215"/>
      <c r="AD173" s="215"/>
      <c r="AE173" s="215"/>
      <c r="AF173" s="215"/>
      <c r="AG173" s="215" t="s">
        <v>163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2" x14ac:dyDescent="0.25">
      <c r="A174" s="222"/>
      <c r="B174" s="223"/>
      <c r="C174" s="259" t="s">
        <v>384</v>
      </c>
      <c r="D174" s="246"/>
      <c r="E174" s="246"/>
      <c r="F174" s="246"/>
      <c r="G174" s="246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5"/>
      <c r="AA174" s="215"/>
      <c r="AB174" s="215"/>
      <c r="AC174" s="215"/>
      <c r="AD174" s="215"/>
      <c r="AE174" s="215"/>
      <c r="AF174" s="215"/>
      <c r="AG174" s="215" t="s">
        <v>202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5">
      <c r="A175" s="222"/>
      <c r="B175" s="223"/>
      <c r="C175" s="257" t="s">
        <v>385</v>
      </c>
      <c r="D175" s="226"/>
      <c r="E175" s="227">
        <v>6.6</v>
      </c>
      <c r="F175" s="225"/>
      <c r="G175" s="22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167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5">
      <c r="A176" s="222"/>
      <c r="B176" s="223"/>
      <c r="C176" s="257" t="s">
        <v>386</v>
      </c>
      <c r="D176" s="226"/>
      <c r="E176" s="227">
        <v>6.25</v>
      </c>
      <c r="F176" s="225"/>
      <c r="G176" s="225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5"/>
      <c r="AA176" s="215"/>
      <c r="AB176" s="215"/>
      <c r="AC176" s="215"/>
      <c r="AD176" s="215"/>
      <c r="AE176" s="215"/>
      <c r="AF176" s="215"/>
      <c r="AG176" s="215" t="s">
        <v>167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5">
      <c r="A177" s="222"/>
      <c r="B177" s="223"/>
      <c r="C177" s="257" t="s">
        <v>387</v>
      </c>
      <c r="D177" s="226"/>
      <c r="E177" s="227">
        <v>18</v>
      </c>
      <c r="F177" s="225"/>
      <c r="G177" s="225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5"/>
      <c r="AA177" s="215"/>
      <c r="AB177" s="215"/>
      <c r="AC177" s="215"/>
      <c r="AD177" s="215"/>
      <c r="AE177" s="215"/>
      <c r="AF177" s="215"/>
      <c r="AG177" s="215" t="s">
        <v>167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5">
      <c r="A178" s="236">
        <v>59</v>
      </c>
      <c r="B178" s="237" t="s">
        <v>388</v>
      </c>
      <c r="C178" s="255" t="s">
        <v>389</v>
      </c>
      <c r="D178" s="238" t="s">
        <v>158</v>
      </c>
      <c r="E178" s="239">
        <v>2.52</v>
      </c>
      <c r="F178" s="240"/>
      <c r="G178" s="241">
        <f>ROUND(E178*F178,2)</f>
        <v>0</v>
      </c>
      <c r="H178" s="240"/>
      <c r="I178" s="241">
        <f>ROUND(E178*H178,2)</f>
        <v>0</v>
      </c>
      <c r="J178" s="240"/>
      <c r="K178" s="241">
        <f>ROUND(E178*J178,2)</f>
        <v>0</v>
      </c>
      <c r="L178" s="241">
        <v>21</v>
      </c>
      <c r="M178" s="241">
        <f>G178*(1+L178/100)</f>
        <v>0</v>
      </c>
      <c r="N178" s="239">
        <v>0</v>
      </c>
      <c r="O178" s="239">
        <f>ROUND(E178*N178,2)</f>
        <v>0</v>
      </c>
      <c r="P178" s="239">
        <v>0</v>
      </c>
      <c r="Q178" s="239">
        <f>ROUND(E178*P178,2)</f>
        <v>0</v>
      </c>
      <c r="R178" s="241"/>
      <c r="S178" s="241" t="s">
        <v>211</v>
      </c>
      <c r="T178" s="242" t="s">
        <v>390</v>
      </c>
      <c r="U178" s="225">
        <v>0</v>
      </c>
      <c r="V178" s="225">
        <f>ROUND(E178*U178,2)</f>
        <v>0</v>
      </c>
      <c r="W178" s="225"/>
      <c r="X178" s="225" t="s">
        <v>161</v>
      </c>
      <c r="Y178" s="225" t="s">
        <v>162</v>
      </c>
      <c r="Z178" s="215"/>
      <c r="AA178" s="215"/>
      <c r="AB178" s="215"/>
      <c r="AC178" s="215"/>
      <c r="AD178" s="215"/>
      <c r="AE178" s="215"/>
      <c r="AF178" s="215"/>
      <c r="AG178" s="215" t="s">
        <v>163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2" x14ac:dyDescent="0.25">
      <c r="A179" s="222"/>
      <c r="B179" s="223"/>
      <c r="C179" s="257" t="s">
        <v>391</v>
      </c>
      <c r="D179" s="226"/>
      <c r="E179" s="227">
        <v>2.52</v>
      </c>
      <c r="F179" s="225"/>
      <c r="G179" s="225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5"/>
      <c r="AA179" s="215"/>
      <c r="AB179" s="215"/>
      <c r="AC179" s="215"/>
      <c r="AD179" s="215"/>
      <c r="AE179" s="215"/>
      <c r="AF179" s="215"/>
      <c r="AG179" s="215" t="s">
        <v>167</v>
      </c>
      <c r="AH179" s="215">
        <v>5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5">
      <c r="A180" s="236">
        <v>60</v>
      </c>
      <c r="B180" s="237" t="s">
        <v>392</v>
      </c>
      <c r="C180" s="255" t="s">
        <v>393</v>
      </c>
      <c r="D180" s="238" t="s">
        <v>206</v>
      </c>
      <c r="E180" s="239">
        <v>30.85</v>
      </c>
      <c r="F180" s="240"/>
      <c r="G180" s="241">
        <f>ROUND(E180*F180,2)</f>
        <v>0</v>
      </c>
      <c r="H180" s="240"/>
      <c r="I180" s="241">
        <f>ROUND(E180*H180,2)</f>
        <v>0</v>
      </c>
      <c r="J180" s="240"/>
      <c r="K180" s="241">
        <f>ROUND(E180*J180,2)</f>
        <v>0</v>
      </c>
      <c r="L180" s="241">
        <v>21</v>
      </c>
      <c r="M180" s="241">
        <f>G180*(1+L180/100)</f>
        <v>0</v>
      </c>
      <c r="N180" s="239">
        <v>1.2E-4</v>
      </c>
      <c r="O180" s="239">
        <f>ROUND(E180*N180,2)</f>
        <v>0</v>
      </c>
      <c r="P180" s="239">
        <v>0</v>
      </c>
      <c r="Q180" s="239">
        <f>ROUND(E180*P180,2)</f>
        <v>0</v>
      </c>
      <c r="R180" s="241"/>
      <c r="S180" s="241" t="s">
        <v>211</v>
      </c>
      <c r="T180" s="242" t="s">
        <v>160</v>
      </c>
      <c r="U180" s="225">
        <v>0</v>
      </c>
      <c r="V180" s="225">
        <f>ROUND(E180*U180,2)</f>
        <v>0</v>
      </c>
      <c r="W180" s="225"/>
      <c r="X180" s="225" t="s">
        <v>213</v>
      </c>
      <c r="Y180" s="225" t="s">
        <v>162</v>
      </c>
      <c r="Z180" s="215"/>
      <c r="AA180" s="215"/>
      <c r="AB180" s="215"/>
      <c r="AC180" s="215"/>
      <c r="AD180" s="215"/>
      <c r="AE180" s="215"/>
      <c r="AF180" s="215"/>
      <c r="AG180" s="215" t="s">
        <v>214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2" x14ac:dyDescent="0.25">
      <c r="A181" s="222"/>
      <c r="B181" s="223"/>
      <c r="C181" s="257" t="s">
        <v>394</v>
      </c>
      <c r="D181" s="226"/>
      <c r="E181" s="227">
        <v>30.85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167</v>
      </c>
      <c r="AH181" s="215">
        <v>5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ht="20.399999999999999" outlineLevel="1" x14ac:dyDescent="0.25">
      <c r="A182" s="236">
        <v>61</v>
      </c>
      <c r="B182" s="237" t="s">
        <v>395</v>
      </c>
      <c r="C182" s="255" t="s">
        <v>396</v>
      </c>
      <c r="D182" s="238" t="s">
        <v>158</v>
      </c>
      <c r="E182" s="239">
        <v>111.9816</v>
      </c>
      <c r="F182" s="240"/>
      <c r="G182" s="241">
        <f>ROUND(E182*F182,2)</f>
        <v>0</v>
      </c>
      <c r="H182" s="240"/>
      <c r="I182" s="241">
        <f>ROUND(E182*H182,2)</f>
        <v>0</v>
      </c>
      <c r="J182" s="240"/>
      <c r="K182" s="241">
        <f>ROUND(E182*J182,2)</f>
        <v>0</v>
      </c>
      <c r="L182" s="241">
        <v>21</v>
      </c>
      <c r="M182" s="241">
        <f>G182*(1+L182/100)</f>
        <v>0</v>
      </c>
      <c r="N182" s="239">
        <v>8.5000000000000006E-3</v>
      </c>
      <c r="O182" s="239">
        <f>ROUND(E182*N182,2)</f>
        <v>0.95</v>
      </c>
      <c r="P182" s="239">
        <v>0</v>
      </c>
      <c r="Q182" s="239">
        <f>ROUND(E182*P182,2)</f>
        <v>0</v>
      </c>
      <c r="R182" s="241" t="s">
        <v>280</v>
      </c>
      <c r="S182" s="241" t="s">
        <v>160</v>
      </c>
      <c r="T182" s="242" t="s">
        <v>160</v>
      </c>
      <c r="U182" s="225">
        <v>0</v>
      </c>
      <c r="V182" s="225">
        <f>ROUND(E182*U182,2)</f>
        <v>0</v>
      </c>
      <c r="W182" s="225"/>
      <c r="X182" s="225" t="s">
        <v>213</v>
      </c>
      <c r="Y182" s="225" t="s">
        <v>162</v>
      </c>
      <c r="Z182" s="215"/>
      <c r="AA182" s="215"/>
      <c r="AB182" s="215"/>
      <c r="AC182" s="215"/>
      <c r="AD182" s="215"/>
      <c r="AE182" s="215"/>
      <c r="AF182" s="215"/>
      <c r="AG182" s="215" t="s">
        <v>214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2" x14ac:dyDescent="0.25">
      <c r="A183" s="222"/>
      <c r="B183" s="223"/>
      <c r="C183" s="257" t="s">
        <v>397</v>
      </c>
      <c r="D183" s="226"/>
      <c r="E183" s="227">
        <v>35.457749999999997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167</v>
      </c>
      <c r="AH183" s="215">
        <v>5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3" x14ac:dyDescent="0.25">
      <c r="A184" s="222"/>
      <c r="B184" s="223"/>
      <c r="C184" s="257" t="s">
        <v>398</v>
      </c>
      <c r="D184" s="226"/>
      <c r="E184" s="227">
        <v>76.523849999999996</v>
      </c>
      <c r="F184" s="225"/>
      <c r="G184" s="22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167</v>
      </c>
      <c r="AH184" s="215">
        <v>5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ht="20.399999999999999" outlineLevel="1" x14ac:dyDescent="0.25">
      <c r="A185" s="236">
        <v>62</v>
      </c>
      <c r="B185" s="237" t="s">
        <v>399</v>
      </c>
      <c r="C185" s="255" t="s">
        <v>400</v>
      </c>
      <c r="D185" s="238" t="s">
        <v>279</v>
      </c>
      <c r="E185" s="239">
        <v>0.70799999999999996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21</v>
      </c>
      <c r="M185" s="241">
        <f>G185*(1+L185/100)</f>
        <v>0</v>
      </c>
      <c r="N185" s="239">
        <v>0.5</v>
      </c>
      <c r="O185" s="239">
        <f>ROUND(E185*N185,2)</f>
        <v>0.35</v>
      </c>
      <c r="P185" s="239">
        <v>0</v>
      </c>
      <c r="Q185" s="239">
        <f>ROUND(E185*P185,2)</f>
        <v>0</v>
      </c>
      <c r="R185" s="241" t="s">
        <v>280</v>
      </c>
      <c r="S185" s="241" t="s">
        <v>160</v>
      </c>
      <c r="T185" s="242" t="s">
        <v>160</v>
      </c>
      <c r="U185" s="225">
        <v>0</v>
      </c>
      <c r="V185" s="225">
        <f>ROUND(E185*U185,2)</f>
        <v>0</v>
      </c>
      <c r="W185" s="225"/>
      <c r="X185" s="225" t="s">
        <v>213</v>
      </c>
      <c r="Y185" s="225" t="s">
        <v>162</v>
      </c>
      <c r="Z185" s="215"/>
      <c r="AA185" s="215"/>
      <c r="AB185" s="215"/>
      <c r="AC185" s="215"/>
      <c r="AD185" s="215"/>
      <c r="AE185" s="215"/>
      <c r="AF185" s="215"/>
      <c r="AG185" s="215" t="s">
        <v>214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5">
      <c r="A186" s="222"/>
      <c r="B186" s="223"/>
      <c r="C186" s="257" t="s">
        <v>401</v>
      </c>
      <c r="D186" s="226"/>
      <c r="E186" s="227">
        <v>0.13075000000000001</v>
      </c>
      <c r="F186" s="225"/>
      <c r="G186" s="225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167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5">
      <c r="A187" s="222"/>
      <c r="B187" s="223"/>
      <c r="C187" s="257" t="s">
        <v>402</v>
      </c>
      <c r="D187" s="226"/>
      <c r="E187" s="227">
        <v>7.9500000000000001E-2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167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5">
      <c r="A188" s="222"/>
      <c r="B188" s="223"/>
      <c r="C188" s="257" t="s">
        <v>403</v>
      </c>
      <c r="D188" s="226"/>
      <c r="E188" s="227">
        <v>5.1999999999999998E-2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167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5">
      <c r="A189" s="222"/>
      <c r="B189" s="223"/>
      <c r="C189" s="257" t="s">
        <v>404</v>
      </c>
      <c r="D189" s="226"/>
      <c r="E189" s="227">
        <v>0.38274999999999998</v>
      </c>
      <c r="F189" s="225"/>
      <c r="G189" s="22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5"/>
      <c r="AA189" s="215"/>
      <c r="AB189" s="215"/>
      <c r="AC189" s="215"/>
      <c r="AD189" s="215"/>
      <c r="AE189" s="215"/>
      <c r="AF189" s="215"/>
      <c r="AG189" s="215" t="s">
        <v>167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3" x14ac:dyDescent="0.25">
      <c r="A190" s="222"/>
      <c r="B190" s="223"/>
      <c r="C190" s="257" t="s">
        <v>405</v>
      </c>
      <c r="D190" s="226"/>
      <c r="E190" s="227">
        <v>3.5999999999999997E-2</v>
      </c>
      <c r="F190" s="225"/>
      <c r="G190" s="22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167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3" x14ac:dyDescent="0.25">
      <c r="A191" s="222"/>
      <c r="B191" s="223"/>
      <c r="C191" s="257" t="s">
        <v>406</v>
      </c>
      <c r="D191" s="226"/>
      <c r="E191" s="227">
        <v>2.7E-2</v>
      </c>
      <c r="F191" s="225"/>
      <c r="G191" s="225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167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3" x14ac:dyDescent="0.25">
      <c r="A192" s="222"/>
      <c r="B192" s="223"/>
      <c r="C192" s="257" t="s">
        <v>407</v>
      </c>
      <c r="D192" s="226"/>
      <c r="E192" s="227"/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167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ht="20.399999999999999" outlineLevel="1" x14ac:dyDescent="0.25">
      <c r="A193" s="236">
        <v>63</v>
      </c>
      <c r="B193" s="237" t="s">
        <v>408</v>
      </c>
      <c r="C193" s="255" t="s">
        <v>409</v>
      </c>
      <c r="D193" s="238" t="s">
        <v>196</v>
      </c>
      <c r="E193" s="239">
        <v>2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21</v>
      </c>
      <c r="M193" s="241">
        <f>G193*(1+L193/100)</f>
        <v>0</v>
      </c>
      <c r="N193" s="239">
        <v>7.0000000000000001E-3</v>
      </c>
      <c r="O193" s="239">
        <f>ROUND(E193*N193,2)</f>
        <v>0.01</v>
      </c>
      <c r="P193" s="239">
        <v>0</v>
      </c>
      <c r="Q193" s="239">
        <f>ROUND(E193*P193,2)</f>
        <v>0</v>
      </c>
      <c r="R193" s="241"/>
      <c r="S193" s="241" t="s">
        <v>211</v>
      </c>
      <c r="T193" s="242" t="s">
        <v>212</v>
      </c>
      <c r="U193" s="225">
        <v>0</v>
      </c>
      <c r="V193" s="225">
        <f>ROUND(E193*U193,2)</f>
        <v>0</v>
      </c>
      <c r="W193" s="225"/>
      <c r="X193" s="225" t="s">
        <v>213</v>
      </c>
      <c r="Y193" s="225" t="s">
        <v>162</v>
      </c>
      <c r="Z193" s="215"/>
      <c r="AA193" s="215"/>
      <c r="AB193" s="215"/>
      <c r="AC193" s="215"/>
      <c r="AD193" s="215"/>
      <c r="AE193" s="215"/>
      <c r="AF193" s="215"/>
      <c r="AG193" s="215" t="s">
        <v>214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5">
      <c r="A194" s="222"/>
      <c r="B194" s="223"/>
      <c r="C194" s="257" t="s">
        <v>374</v>
      </c>
      <c r="D194" s="226"/>
      <c r="E194" s="227">
        <v>2</v>
      </c>
      <c r="F194" s="225"/>
      <c r="G194" s="225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167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3" x14ac:dyDescent="0.25">
      <c r="A195" s="222"/>
      <c r="B195" s="223"/>
      <c r="C195" s="257" t="s">
        <v>216</v>
      </c>
      <c r="D195" s="226"/>
      <c r="E195" s="227"/>
      <c r="F195" s="225"/>
      <c r="G195" s="225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5"/>
      <c r="AA195" s="215"/>
      <c r="AB195" s="215"/>
      <c r="AC195" s="215"/>
      <c r="AD195" s="215"/>
      <c r="AE195" s="215"/>
      <c r="AF195" s="215"/>
      <c r="AG195" s="215" t="s">
        <v>167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ht="20.399999999999999" outlineLevel="1" x14ac:dyDescent="0.25">
      <c r="A196" s="236">
        <v>64</v>
      </c>
      <c r="B196" s="237" t="s">
        <v>410</v>
      </c>
      <c r="C196" s="255" t="s">
        <v>411</v>
      </c>
      <c r="D196" s="238" t="s">
        <v>196</v>
      </c>
      <c r="E196" s="239">
        <v>4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21</v>
      </c>
      <c r="M196" s="241">
        <f>G196*(1+L196/100)</f>
        <v>0</v>
      </c>
      <c r="N196" s="239">
        <v>7.0000000000000001E-3</v>
      </c>
      <c r="O196" s="239">
        <f>ROUND(E196*N196,2)</f>
        <v>0.03</v>
      </c>
      <c r="P196" s="239">
        <v>0</v>
      </c>
      <c r="Q196" s="239">
        <f>ROUND(E196*P196,2)</f>
        <v>0</v>
      </c>
      <c r="R196" s="241"/>
      <c r="S196" s="241" t="s">
        <v>211</v>
      </c>
      <c r="T196" s="242" t="s">
        <v>212</v>
      </c>
      <c r="U196" s="225">
        <v>0</v>
      </c>
      <c r="V196" s="225">
        <f>ROUND(E196*U196,2)</f>
        <v>0</v>
      </c>
      <c r="W196" s="225"/>
      <c r="X196" s="225" t="s">
        <v>213</v>
      </c>
      <c r="Y196" s="225" t="s">
        <v>162</v>
      </c>
      <c r="Z196" s="215"/>
      <c r="AA196" s="215"/>
      <c r="AB196" s="215"/>
      <c r="AC196" s="215"/>
      <c r="AD196" s="215"/>
      <c r="AE196" s="215"/>
      <c r="AF196" s="215"/>
      <c r="AG196" s="215" t="s">
        <v>214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2" x14ac:dyDescent="0.25">
      <c r="A197" s="222"/>
      <c r="B197" s="223"/>
      <c r="C197" s="257" t="s">
        <v>377</v>
      </c>
      <c r="D197" s="226"/>
      <c r="E197" s="227">
        <v>4</v>
      </c>
      <c r="F197" s="225"/>
      <c r="G197" s="225"/>
      <c r="H197" s="225"/>
      <c r="I197" s="225"/>
      <c r="J197" s="225"/>
      <c r="K197" s="225"/>
      <c r="L197" s="225"/>
      <c r="M197" s="225"/>
      <c r="N197" s="224"/>
      <c r="O197" s="224"/>
      <c r="P197" s="224"/>
      <c r="Q197" s="224"/>
      <c r="R197" s="225"/>
      <c r="S197" s="225"/>
      <c r="T197" s="225"/>
      <c r="U197" s="225"/>
      <c r="V197" s="225"/>
      <c r="W197" s="225"/>
      <c r="X197" s="225"/>
      <c r="Y197" s="225"/>
      <c r="Z197" s="215"/>
      <c r="AA197" s="215"/>
      <c r="AB197" s="215"/>
      <c r="AC197" s="215"/>
      <c r="AD197" s="215"/>
      <c r="AE197" s="215"/>
      <c r="AF197" s="215"/>
      <c r="AG197" s="215" t="s">
        <v>167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3" x14ac:dyDescent="0.25">
      <c r="A198" s="222"/>
      <c r="B198" s="223"/>
      <c r="C198" s="257" t="s">
        <v>216</v>
      </c>
      <c r="D198" s="226"/>
      <c r="E198" s="227"/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5"/>
      <c r="AA198" s="215"/>
      <c r="AB198" s="215"/>
      <c r="AC198" s="215"/>
      <c r="AD198" s="215"/>
      <c r="AE198" s="215"/>
      <c r="AF198" s="215"/>
      <c r="AG198" s="215" t="s">
        <v>167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ht="20.399999999999999" outlineLevel="1" x14ac:dyDescent="0.25">
      <c r="A199" s="236">
        <v>65</v>
      </c>
      <c r="B199" s="237" t="s">
        <v>412</v>
      </c>
      <c r="C199" s="255" t="s">
        <v>413</v>
      </c>
      <c r="D199" s="238" t="s">
        <v>287</v>
      </c>
      <c r="E199" s="239">
        <v>1</v>
      </c>
      <c r="F199" s="240"/>
      <c r="G199" s="241">
        <f>ROUND(E199*F199,2)</f>
        <v>0</v>
      </c>
      <c r="H199" s="240"/>
      <c r="I199" s="241">
        <f>ROUND(E199*H199,2)</f>
        <v>0</v>
      </c>
      <c r="J199" s="240"/>
      <c r="K199" s="241">
        <f>ROUND(E199*J199,2)</f>
        <v>0</v>
      </c>
      <c r="L199" s="241">
        <v>21</v>
      </c>
      <c r="M199" s="241">
        <f>G199*(1+L199/100)</f>
        <v>0</v>
      </c>
      <c r="N199" s="239">
        <v>7.0000000000000001E-3</v>
      </c>
      <c r="O199" s="239">
        <f>ROUND(E199*N199,2)</f>
        <v>0.01</v>
      </c>
      <c r="P199" s="239">
        <v>0</v>
      </c>
      <c r="Q199" s="239">
        <f>ROUND(E199*P199,2)</f>
        <v>0</v>
      </c>
      <c r="R199" s="241"/>
      <c r="S199" s="241" t="s">
        <v>211</v>
      </c>
      <c r="T199" s="242" t="s">
        <v>212</v>
      </c>
      <c r="U199" s="225">
        <v>0</v>
      </c>
      <c r="V199" s="225">
        <f>ROUND(E199*U199,2)</f>
        <v>0</v>
      </c>
      <c r="W199" s="225"/>
      <c r="X199" s="225" t="s">
        <v>213</v>
      </c>
      <c r="Y199" s="225" t="s">
        <v>162</v>
      </c>
      <c r="Z199" s="215"/>
      <c r="AA199" s="215"/>
      <c r="AB199" s="215"/>
      <c r="AC199" s="215"/>
      <c r="AD199" s="215"/>
      <c r="AE199" s="215"/>
      <c r="AF199" s="215"/>
      <c r="AG199" s="215" t="s">
        <v>214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5">
      <c r="A200" s="222"/>
      <c r="B200" s="223"/>
      <c r="C200" s="257" t="s">
        <v>414</v>
      </c>
      <c r="D200" s="226"/>
      <c r="E200" s="227">
        <v>1</v>
      </c>
      <c r="F200" s="225"/>
      <c r="G200" s="225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5"/>
      <c r="AA200" s="215"/>
      <c r="AB200" s="215"/>
      <c r="AC200" s="215"/>
      <c r="AD200" s="215"/>
      <c r="AE200" s="215"/>
      <c r="AF200" s="215"/>
      <c r="AG200" s="215" t="s">
        <v>167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3" x14ac:dyDescent="0.25">
      <c r="A201" s="222"/>
      <c r="B201" s="223"/>
      <c r="C201" s="257" t="s">
        <v>216</v>
      </c>
      <c r="D201" s="226"/>
      <c r="E201" s="227"/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25"/>
      <c r="Z201" s="215"/>
      <c r="AA201" s="215"/>
      <c r="AB201" s="215"/>
      <c r="AC201" s="215"/>
      <c r="AD201" s="215"/>
      <c r="AE201" s="215"/>
      <c r="AF201" s="215"/>
      <c r="AG201" s="215" t="s">
        <v>167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ht="20.399999999999999" outlineLevel="1" x14ac:dyDescent="0.25">
      <c r="A202" s="236">
        <v>66</v>
      </c>
      <c r="B202" s="237" t="s">
        <v>415</v>
      </c>
      <c r="C202" s="255" t="s">
        <v>416</v>
      </c>
      <c r="D202" s="238" t="s">
        <v>287</v>
      </c>
      <c r="E202" s="239">
        <v>1</v>
      </c>
      <c r="F202" s="240"/>
      <c r="G202" s="241">
        <f>ROUND(E202*F202,2)</f>
        <v>0</v>
      </c>
      <c r="H202" s="240"/>
      <c r="I202" s="241">
        <f>ROUND(E202*H202,2)</f>
        <v>0</v>
      </c>
      <c r="J202" s="240"/>
      <c r="K202" s="241">
        <f>ROUND(E202*J202,2)</f>
        <v>0</v>
      </c>
      <c r="L202" s="241">
        <v>21</v>
      </c>
      <c r="M202" s="241">
        <f>G202*(1+L202/100)</f>
        <v>0</v>
      </c>
      <c r="N202" s="239">
        <v>7.0000000000000001E-3</v>
      </c>
      <c r="O202" s="239">
        <f>ROUND(E202*N202,2)</f>
        <v>0.01</v>
      </c>
      <c r="P202" s="239">
        <v>0</v>
      </c>
      <c r="Q202" s="239">
        <f>ROUND(E202*P202,2)</f>
        <v>0</v>
      </c>
      <c r="R202" s="241"/>
      <c r="S202" s="241" t="s">
        <v>211</v>
      </c>
      <c r="T202" s="242" t="s">
        <v>212</v>
      </c>
      <c r="U202" s="225">
        <v>0</v>
      </c>
      <c r="V202" s="225">
        <f>ROUND(E202*U202,2)</f>
        <v>0</v>
      </c>
      <c r="W202" s="225"/>
      <c r="X202" s="225" t="s">
        <v>213</v>
      </c>
      <c r="Y202" s="225" t="s">
        <v>162</v>
      </c>
      <c r="Z202" s="215"/>
      <c r="AA202" s="215"/>
      <c r="AB202" s="215"/>
      <c r="AC202" s="215"/>
      <c r="AD202" s="215"/>
      <c r="AE202" s="215"/>
      <c r="AF202" s="215"/>
      <c r="AG202" s="215" t="s">
        <v>214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2" x14ac:dyDescent="0.25">
      <c r="A203" s="222"/>
      <c r="B203" s="223"/>
      <c r="C203" s="257" t="s">
        <v>417</v>
      </c>
      <c r="D203" s="226"/>
      <c r="E203" s="227">
        <v>1</v>
      </c>
      <c r="F203" s="225"/>
      <c r="G203" s="225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5"/>
      <c r="AA203" s="215"/>
      <c r="AB203" s="215"/>
      <c r="AC203" s="215"/>
      <c r="AD203" s="215"/>
      <c r="AE203" s="215"/>
      <c r="AF203" s="215"/>
      <c r="AG203" s="215" t="s">
        <v>167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3" x14ac:dyDescent="0.25">
      <c r="A204" s="222"/>
      <c r="B204" s="223"/>
      <c r="C204" s="257" t="s">
        <v>216</v>
      </c>
      <c r="D204" s="226"/>
      <c r="E204" s="227"/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167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5">
      <c r="A205" s="236">
        <v>67</v>
      </c>
      <c r="B205" s="237" t="s">
        <v>418</v>
      </c>
      <c r="C205" s="255" t="s">
        <v>419</v>
      </c>
      <c r="D205" s="238" t="s">
        <v>259</v>
      </c>
      <c r="E205" s="239">
        <v>1.4355100000000001</v>
      </c>
      <c r="F205" s="240"/>
      <c r="G205" s="241">
        <f>ROUND(E205*F205,2)</f>
        <v>0</v>
      </c>
      <c r="H205" s="240"/>
      <c r="I205" s="241">
        <f>ROUND(E205*H205,2)</f>
        <v>0</v>
      </c>
      <c r="J205" s="240"/>
      <c r="K205" s="241">
        <f>ROUND(E205*J205,2)</f>
        <v>0</v>
      </c>
      <c r="L205" s="241">
        <v>21</v>
      </c>
      <c r="M205" s="241">
        <f>G205*(1+L205/100)</f>
        <v>0</v>
      </c>
      <c r="N205" s="239">
        <v>0</v>
      </c>
      <c r="O205" s="239">
        <f>ROUND(E205*N205,2)</f>
        <v>0</v>
      </c>
      <c r="P205" s="239">
        <v>0</v>
      </c>
      <c r="Q205" s="239">
        <f>ROUND(E205*P205,2)</f>
        <v>0</v>
      </c>
      <c r="R205" s="241" t="s">
        <v>356</v>
      </c>
      <c r="S205" s="241" t="s">
        <v>160</v>
      </c>
      <c r="T205" s="242" t="s">
        <v>160</v>
      </c>
      <c r="U205" s="225">
        <v>2.4209999999999998</v>
      </c>
      <c r="V205" s="225">
        <f>ROUND(E205*U205,2)</f>
        <v>3.48</v>
      </c>
      <c r="W205" s="225"/>
      <c r="X205" s="225" t="s">
        <v>260</v>
      </c>
      <c r="Y205" s="225" t="s">
        <v>162</v>
      </c>
      <c r="Z205" s="215"/>
      <c r="AA205" s="215"/>
      <c r="AB205" s="215"/>
      <c r="AC205" s="215"/>
      <c r="AD205" s="215"/>
      <c r="AE205" s="215"/>
      <c r="AF205" s="215"/>
      <c r="AG205" s="215" t="s">
        <v>261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2" x14ac:dyDescent="0.25">
      <c r="A206" s="222"/>
      <c r="B206" s="223"/>
      <c r="C206" s="256" t="s">
        <v>284</v>
      </c>
      <c r="D206" s="243"/>
      <c r="E206" s="243"/>
      <c r="F206" s="243"/>
      <c r="G206" s="243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5"/>
      <c r="AA206" s="215"/>
      <c r="AB206" s="215"/>
      <c r="AC206" s="215"/>
      <c r="AD206" s="215"/>
      <c r="AE206" s="215"/>
      <c r="AF206" s="215"/>
      <c r="AG206" s="215" t="s">
        <v>165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x14ac:dyDescent="0.25">
      <c r="A207" s="229" t="s">
        <v>154</v>
      </c>
      <c r="B207" s="230" t="s">
        <v>110</v>
      </c>
      <c r="C207" s="254" t="s">
        <v>111</v>
      </c>
      <c r="D207" s="231"/>
      <c r="E207" s="232"/>
      <c r="F207" s="233"/>
      <c r="G207" s="233">
        <f>SUMIF(AG208:AG228,"&lt;&gt;NOR",G208:G228)</f>
        <v>0</v>
      </c>
      <c r="H207" s="233"/>
      <c r="I207" s="233">
        <f>SUM(I208:I228)</f>
        <v>0</v>
      </c>
      <c r="J207" s="233"/>
      <c r="K207" s="233">
        <f>SUM(K208:K228)</f>
        <v>0</v>
      </c>
      <c r="L207" s="233"/>
      <c r="M207" s="233">
        <f>SUM(M208:M228)</f>
        <v>0</v>
      </c>
      <c r="N207" s="232"/>
      <c r="O207" s="232">
        <f>SUM(O208:O228)</f>
        <v>0.3</v>
      </c>
      <c r="P207" s="232"/>
      <c r="Q207" s="232">
        <f>SUM(Q208:Q228)</f>
        <v>0.08</v>
      </c>
      <c r="R207" s="233"/>
      <c r="S207" s="233"/>
      <c r="T207" s="234"/>
      <c r="U207" s="228"/>
      <c r="V207" s="228">
        <f>SUM(V208:V228)</f>
        <v>52.2</v>
      </c>
      <c r="W207" s="228"/>
      <c r="X207" s="228"/>
      <c r="Y207" s="228"/>
      <c r="AG207" t="s">
        <v>155</v>
      </c>
    </row>
    <row r="208" spans="1:60" outlineLevel="1" x14ac:dyDescent="0.25">
      <c r="A208" s="236">
        <v>68</v>
      </c>
      <c r="B208" s="237" t="s">
        <v>420</v>
      </c>
      <c r="C208" s="255" t="s">
        <v>421</v>
      </c>
      <c r="D208" s="238" t="s">
        <v>158</v>
      </c>
      <c r="E208" s="239">
        <v>83.894999999999996</v>
      </c>
      <c r="F208" s="240"/>
      <c r="G208" s="241">
        <f>ROUND(E208*F208,2)</f>
        <v>0</v>
      </c>
      <c r="H208" s="240"/>
      <c r="I208" s="241">
        <f>ROUND(E208*H208,2)</f>
        <v>0</v>
      </c>
      <c r="J208" s="240"/>
      <c r="K208" s="241">
        <f>ROUND(E208*J208,2)</f>
        <v>0</v>
      </c>
      <c r="L208" s="241">
        <v>21</v>
      </c>
      <c r="M208" s="241">
        <f>G208*(1+L208/100)</f>
        <v>0</v>
      </c>
      <c r="N208" s="239">
        <v>0</v>
      </c>
      <c r="O208" s="239">
        <f>ROUND(E208*N208,2)</f>
        <v>0</v>
      </c>
      <c r="P208" s="239">
        <v>0</v>
      </c>
      <c r="Q208" s="239">
        <f>ROUND(E208*P208,2)</f>
        <v>0</v>
      </c>
      <c r="R208" s="241" t="s">
        <v>383</v>
      </c>
      <c r="S208" s="241" t="s">
        <v>160</v>
      </c>
      <c r="T208" s="242" t="s">
        <v>160</v>
      </c>
      <c r="U208" s="225">
        <v>1.6E-2</v>
      </c>
      <c r="V208" s="225">
        <f>ROUND(E208*U208,2)</f>
        <v>1.34</v>
      </c>
      <c r="W208" s="225"/>
      <c r="X208" s="225" t="s">
        <v>161</v>
      </c>
      <c r="Y208" s="225" t="s">
        <v>162</v>
      </c>
      <c r="Z208" s="215"/>
      <c r="AA208" s="215"/>
      <c r="AB208" s="215"/>
      <c r="AC208" s="215"/>
      <c r="AD208" s="215"/>
      <c r="AE208" s="215"/>
      <c r="AF208" s="215"/>
      <c r="AG208" s="215" t="s">
        <v>163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2" x14ac:dyDescent="0.25">
      <c r="A209" s="222"/>
      <c r="B209" s="223"/>
      <c r="C209" s="256" t="s">
        <v>422</v>
      </c>
      <c r="D209" s="243"/>
      <c r="E209" s="243"/>
      <c r="F209" s="243"/>
      <c r="G209" s="243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165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2" x14ac:dyDescent="0.25">
      <c r="A210" s="222"/>
      <c r="B210" s="223"/>
      <c r="C210" s="257" t="s">
        <v>423</v>
      </c>
      <c r="D210" s="226"/>
      <c r="E210" s="227">
        <v>83.894999999999996</v>
      </c>
      <c r="F210" s="225"/>
      <c r="G210" s="225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167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5">
      <c r="A211" s="236">
        <v>69</v>
      </c>
      <c r="B211" s="237" t="s">
        <v>424</v>
      </c>
      <c r="C211" s="255" t="s">
        <v>425</v>
      </c>
      <c r="D211" s="238" t="s">
        <v>158</v>
      </c>
      <c r="E211" s="239">
        <v>83.894999999999996</v>
      </c>
      <c r="F211" s="240"/>
      <c r="G211" s="241">
        <f>ROUND(E211*F211,2)</f>
        <v>0</v>
      </c>
      <c r="H211" s="240"/>
      <c r="I211" s="241">
        <f>ROUND(E211*H211,2)</f>
        <v>0</v>
      </c>
      <c r="J211" s="240"/>
      <c r="K211" s="241">
        <f>ROUND(E211*J211,2)</f>
        <v>0</v>
      </c>
      <c r="L211" s="241">
        <v>21</v>
      </c>
      <c r="M211" s="241">
        <f>G211*(1+L211/100)</f>
        <v>0</v>
      </c>
      <c r="N211" s="239">
        <v>0</v>
      </c>
      <c r="O211" s="239">
        <f>ROUND(E211*N211,2)</f>
        <v>0</v>
      </c>
      <c r="P211" s="239">
        <v>0</v>
      </c>
      <c r="Q211" s="239">
        <f>ROUND(E211*P211,2)</f>
        <v>0</v>
      </c>
      <c r="R211" s="241" t="s">
        <v>383</v>
      </c>
      <c r="S211" s="241" t="s">
        <v>160</v>
      </c>
      <c r="T211" s="242" t="s">
        <v>160</v>
      </c>
      <c r="U211" s="225">
        <v>4.5999999999999999E-2</v>
      </c>
      <c r="V211" s="225">
        <f>ROUND(E211*U211,2)</f>
        <v>3.86</v>
      </c>
      <c r="W211" s="225"/>
      <c r="X211" s="225" t="s">
        <v>161</v>
      </c>
      <c r="Y211" s="225" t="s">
        <v>162</v>
      </c>
      <c r="Z211" s="215"/>
      <c r="AA211" s="215"/>
      <c r="AB211" s="215"/>
      <c r="AC211" s="215"/>
      <c r="AD211" s="215"/>
      <c r="AE211" s="215"/>
      <c r="AF211" s="215"/>
      <c r="AG211" s="215" t="s">
        <v>163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5">
      <c r="A212" s="222"/>
      <c r="B212" s="223"/>
      <c r="C212" s="256" t="s">
        <v>422</v>
      </c>
      <c r="D212" s="243"/>
      <c r="E212" s="243"/>
      <c r="F212" s="243"/>
      <c r="G212" s="243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165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2" x14ac:dyDescent="0.25">
      <c r="A213" s="222"/>
      <c r="B213" s="223"/>
      <c r="C213" s="257" t="s">
        <v>203</v>
      </c>
      <c r="D213" s="226"/>
      <c r="E213" s="227">
        <v>83.894999999999996</v>
      </c>
      <c r="F213" s="225"/>
      <c r="G213" s="225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5"/>
      <c r="AA213" s="215"/>
      <c r="AB213" s="215"/>
      <c r="AC213" s="215"/>
      <c r="AD213" s="215"/>
      <c r="AE213" s="215"/>
      <c r="AF213" s="215"/>
      <c r="AG213" s="215" t="s">
        <v>167</v>
      </c>
      <c r="AH213" s="215">
        <v>5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5">
      <c r="A214" s="236">
        <v>70</v>
      </c>
      <c r="B214" s="237" t="s">
        <v>426</v>
      </c>
      <c r="C214" s="255" t="s">
        <v>427</v>
      </c>
      <c r="D214" s="238" t="s">
        <v>206</v>
      </c>
      <c r="E214" s="239">
        <v>42.5</v>
      </c>
      <c r="F214" s="240"/>
      <c r="G214" s="241">
        <f>ROUND(E214*F214,2)</f>
        <v>0</v>
      </c>
      <c r="H214" s="240"/>
      <c r="I214" s="241">
        <f>ROUND(E214*H214,2)</f>
        <v>0</v>
      </c>
      <c r="J214" s="240"/>
      <c r="K214" s="241">
        <f>ROUND(E214*J214,2)</f>
        <v>0</v>
      </c>
      <c r="L214" s="241">
        <v>21</v>
      </c>
      <c r="M214" s="241">
        <f>G214*(1+L214/100)</f>
        <v>0</v>
      </c>
      <c r="N214" s="239">
        <v>0</v>
      </c>
      <c r="O214" s="239">
        <f>ROUND(E214*N214,2)</f>
        <v>0</v>
      </c>
      <c r="P214" s="239">
        <v>8.0000000000000007E-5</v>
      </c>
      <c r="Q214" s="239">
        <f>ROUND(E214*P214,2)</f>
        <v>0</v>
      </c>
      <c r="R214" s="241" t="s">
        <v>383</v>
      </c>
      <c r="S214" s="241" t="s">
        <v>160</v>
      </c>
      <c r="T214" s="242" t="s">
        <v>160</v>
      </c>
      <c r="U214" s="225">
        <v>3.5000000000000003E-2</v>
      </c>
      <c r="V214" s="225">
        <f>ROUND(E214*U214,2)</f>
        <v>1.49</v>
      </c>
      <c r="W214" s="225"/>
      <c r="X214" s="225" t="s">
        <v>161</v>
      </c>
      <c r="Y214" s="225" t="s">
        <v>162</v>
      </c>
      <c r="Z214" s="215"/>
      <c r="AA214" s="215"/>
      <c r="AB214" s="215"/>
      <c r="AC214" s="215"/>
      <c r="AD214" s="215"/>
      <c r="AE214" s="215"/>
      <c r="AF214" s="215"/>
      <c r="AG214" s="215" t="s">
        <v>163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2" x14ac:dyDescent="0.25">
      <c r="A215" s="222"/>
      <c r="B215" s="223"/>
      <c r="C215" s="257" t="s">
        <v>428</v>
      </c>
      <c r="D215" s="226"/>
      <c r="E215" s="227">
        <v>42.5</v>
      </c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5"/>
      <c r="AA215" s="215"/>
      <c r="AB215" s="215"/>
      <c r="AC215" s="215"/>
      <c r="AD215" s="215"/>
      <c r="AE215" s="215"/>
      <c r="AF215" s="215"/>
      <c r="AG215" s="215" t="s">
        <v>167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5">
      <c r="A216" s="236">
        <v>71</v>
      </c>
      <c r="B216" s="237" t="s">
        <v>429</v>
      </c>
      <c r="C216" s="255" t="s">
        <v>430</v>
      </c>
      <c r="D216" s="238" t="s">
        <v>206</v>
      </c>
      <c r="E216" s="239">
        <v>32.700000000000003</v>
      </c>
      <c r="F216" s="240"/>
      <c r="G216" s="241">
        <f>ROUND(E216*F216,2)</f>
        <v>0</v>
      </c>
      <c r="H216" s="240"/>
      <c r="I216" s="241">
        <f>ROUND(E216*H216,2)</f>
        <v>0</v>
      </c>
      <c r="J216" s="240"/>
      <c r="K216" s="241">
        <f>ROUND(E216*J216,2)</f>
        <v>0</v>
      </c>
      <c r="L216" s="241">
        <v>21</v>
      </c>
      <c r="M216" s="241">
        <f>G216*(1+L216/100)</f>
        <v>0</v>
      </c>
      <c r="N216" s="239">
        <v>3.0000000000000001E-5</v>
      </c>
      <c r="O216" s="239">
        <f>ROUND(E216*N216,2)</f>
        <v>0</v>
      </c>
      <c r="P216" s="239">
        <v>0</v>
      </c>
      <c r="Q216" s="239">
        <f>ROUND(E216*P216,2)</f>
        <v>0</v>
      </c>
      <c r="R216" s="241" t="s">
        <v>383</v>
      </c>
      <c r="S216" s="241" t="s">
        <v>160</v>
      </c>
      <c r="T216" s="242" t="s">
        <v>160</v>
      </c>
      <c r="U216" s="225">
        <v>0.13719999999999999</v>
      </c>
      <c r="V216" s="225">
        <f>ROUND(E216*U216,2)</f>
        <v>4.49</v>
      </c>
      <c r="W216" s="225"/>
      <c r="X216" s="225" t="s">
        <v>161</v>
      </c>
      <c r="Y216" s="225" t="s">
        <v>162</v>
      </c>
      <c r="Z216" s="215"/>
      <c r="AA216" s="215"/>
      <c r="AB216" s="215"/>
      <c r="AC216" s="215"/>
      <c r="AD216" s="215"/>
      <c r="AE216" s="215"/>
      <c r="AF216" s="215"/>
      <c r="AG216" s="215" t="s">
        <v>163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2" x14ac:dyDescent="0.25">
      <c r="A217" s="222"/>
      <c r="B217" s="223"/>
      <c r="C217" s="257" t="s">
        <v>431</v>
      </c>
      <c r="D217" s="226"/>
      <c r="E217" s="227">
        <v>32.700000000000003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167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5">
      <c r="A218" s="236">
        <v>72</v>
      </c>
      <c r="B218" s="237" t="s">
        <v>432</v>
      </c>
      <c r="C218" s="255" t="s">
        <v>433</v>
      </c>
      <c r="D218" s="238" t="s">
        <v>158</v>
      </c>
      <c r="E218" s="239">
        <v>83.894999999999996</v>
      </c>
      <c r="F218" s="240"/>
      <c r="G218" s="241">
        <f>ROUND(E218*F218,2)</f>
        <v>0</v>
      </c>
      <c r="H218" s="240"/>
      <c r="I218" s="241">
        <f>ROUND(E218*H218,2)</f>
        <v>0</v>
      </c>
      <c r="J218" s="240"/>
      <c r="K218" s="241">
        <f>ROUND(E218*J218,2)</f>
        <v>0</v>
      </c>
      <c r="L218" s="241">
        <v>21</v>
      </c>
      <c r="M218" s="241">
        <f>G218*(1+L218/100)</f>
        <v>0</v>
      </c>
      <c r="N218" s="239">
        <v>0</v>
      </c>
      <c r="O218" s="239">
        <f>ROUND(E218*N218,2)</f>
        <v>0</v>
      </c>
      <c r="P218" s="239">
        <v>1E-3</v>
      </c>
      <c r="Q218" s="239">
        <f>ROUND(E218*P218,2)</f>
        <v>0.08</v>
      </c>
      <c r="R218" s="241" t="s">
        <v>383</v>
      </c>
      <c r="S218" s="241" t="s">
        <v>160</v>
      </c>
      <c r="T218" s="242" t="s">
        <v>160</v>
      </c>
      <c r="U218" s="225">
        <v>0.105</v>
      </c>
      <c r="V218" s="225">
        <f>ROUND(E218*U218,2)</f>
        <v>8.81</v>
      </c>
      <c r="W218" s="225"/>
      <c r="X218" s="225" t="s">
        <v>161</v>
      </c>
      <c r="Y218" s="225" t="s">
        <v>162</v>
      </c>
      <c r="Z218" s="215"/>
      <c r="AA218" s="215"/>
      <c r="AB218" s="215"/>
      <c r="AC218" s="215"/>
      <c r="AD218" s="215"/>
      <c r="AE218" s="215"/>
      <c r="AF218" s="215"/>
      <c r="AG218" s="215" t="s">
        <v>163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2" x14ac:dyDescent="0.25">
      <c r="A219" s="222"/>
      <c r="B219" s="223"/>
      <c r="C219" s="257" t="s">
        <v>434</v>
      </c>
      <c r="D219" s="226"/>
      <c r="E219" s="227">
        <v>83.174999999999997</v>
      </c>
      <c r="F219" s="225"/>
      <c r="G219" s="22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5"/>
      <c r="AA219" s="215"/>
      <c r="AB219" s="215"/>
      <c r="AC219" s="215"/>
      <c r="AD219" s="215"/>
      <c r="AE219" s="215"/>
      <c r="AF219" s="215"/>
      <c r="AG219" s="215" t="s">
        <v>167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3" x14ac:dyDescent="0.25">
      <c r="A220" s="222"/>
      <c r="B220" s="223"/>
      <c r="C220" s="257" t="s">
        <v>435</v>
      </c>
      <c r="D220" s="226"/>
      <c r="E220" s="227">
        <v>0.72</v>
      </c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167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ht="20.399999999999999" outlineLevel="1" x14ac:dyDescent="0.25">
      <c r="A221" s="236">
        <v>73</v>
      </c>
      <c r="B221" s="237" t="s">
        <v>436</v>
      </c>
      <c r="C221" s="255" t="s">
        <v>437</v>
      </c>
      <c r="D221" s="238" t="s">
        <v>158</v>
      </c>
      <c r="E221" s="239">
        <v>83.894999999999996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21</v>
      </c>
      <c r="M221" s="241">
        <f>G221*(1+L221/100)</f>
        <v>0</v>
      </c>
      <c r="N221" s="239">
        <v>2.5000000000000001E-4</v>
      </c>
      <c r="O221" s="239">
        <f>ROUND(E221*N221,2)</f>
        <v>0.02</v>
      </c>
      <c r="P221" s="239">
        <v>0</v>
      </c>
      <c r="Q221" s="239">
        <f>ROUND(E221*P221,2)</f>
        <v>0</v>
      </c>
      <c r="R221" s="241" t="s">
        <v>383</v>
      </c>
      <c r="S221" s="241" t="s">
        <v>160</v>
      </c>
      <c r="T221" s="242" t="s">
        <v>160</v>
      </c>
      <c r="U221" s="225">
        <v>0.38</v>
      </c>
      <c r="V221" s="225">
        <f>ROUND(E221*U221,2)</f>
        <v>31.88</v>
      </c>
      <c r="W221" s="225"/>
      <c r="X221" s="225" t="s">
        <v>161</v>
      </c>
      <c r="Y221" s="225" t="s">
        <v>162</v>
      </c>
      <c r="Z221" s="215"/>
      <c r="AA221" s="215"/>
      <c r="AB221" s="215"/>
      <c r="AC221" s="215"/>
      <c r="AD221" s="215"/>
      <c r="AE221" s="215"/>
      <c r="AF221" s="215"/>
      <c r="AG221" s="215" t="s">
        <v>163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2" x14ac:dyDescent="0.25">
      <c r="A222" s="222"/>
      <c r="B222" s="223"/>
      <c r="C222" s="257" t="s">
        <v>203</v>
      </c>
      <c r="D222" s="226"/>
      <c r="E222" s="227">
        <v>83.894999999999996</v>
      </c>
      <c r="F222" s="225"/>
      <c r="G222" s="225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5"/>
      <c r="AA222" s="215"/>
      <c r="AB222" s="215"/>
      <c r="AC222" s="215"/>
      <c r="AD222" s="215"/>
      <c r="AE222" s="215"/>
      <c r="AF222" s="215"/>
      <c r="AG222" s="215" t="s">
        <v>167</v>
      </c>
      <c r="AH222" s="215">
        <v>5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ht="20.399999999999999" outlineLevel="1" x14ac:dyDescent="0.25">
      <c r="A223" s="236">
        <v>74</v>
      </c>
      <c r="B223" s="237" t="s">
        <v>438</v>
      </c>
      <c r="C223" s="255" t="s">
        <v>439</v>
      </c>
      <c r="D223" s="238" t="s">
        <v>206</v>
      </c>
      <c r="E223" s="239">
        <v>33.680999999999997</v>
      </c>
      <c r="F223" s="240"/>
      <c r="G223" s="241">
        <f>ROUND(E223*F223,2)</f>
        <v>0</v>
      </c>
      <c r="H223" s="240"/>
      <c r="I223" s="241">
        <f>ROUND(E223*H223,2)</f>
        <v>0</v>
      </c>
      <c r="J223" s="240"/>
      <c r="K223" s="241">
        <f>ROUND(E223*J223,2)</f>
        <v>0</v>
      </c>
      <c r="L223" s="241">
        <v>21</v>
      </c>
      <c r="M223" s="241">
        <f>G223*(1+L223/100)</f>
        <v>0</v>
      </c>
      <c r="N223" s="239">
        <v>5.0000000000000001E-4</v>
      </c>
      <c r="O223" s="239">
        <f>ROUND(E223*N223,2)</f>
        <v>0.02</v>
      </c>
      <c r="P223" s="239">
        <v>0</v>
      </c>
      <c r="Q223" s="239">
        <f>ROUND(E223*P223,2)</f>
        <v>0</v>
      </c>
      <c r="R223" s="241" t="s">
        <v>280</v>
      </c>
      <c r="S223" s="241" t="s">
        <v>160</v>
      </c>
      <c r="T223" s="242" t="s">
        <v>160</v>
      </c>
      <c r="U223" s="225">
        <v>0</v>
      </c>
      <c r="V223" s="225">
        <f>ROUND(E223*U223,2)</f>
        <v>0</v>
      </c>
      <c r="W223" s="225"/>
      <c r="X223" s="225" t="s">
        <v>213</v>
      </c>
      <c r="Y223" s="225" t="s">
        <v>162</v>
      </c>
      <c r="Z223" s="215"/>
      <c r="AA223" s="215"/>
      <c r="AB223" s="215"/>
      <c r="AC223" s="215"/>
      <c r="AD223" s="215"/>
      <c r="AE223" s="215"/>
      <c r="AF223" s="215"/>
      <c r="AG223" s="215" t="s">
        <v>214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2" x14ac:dyDescent="0.25">
      <c r="A224" s="222"/>
      <c r="B224" s="223"/>
      <c r="C224" s="257" t="s">
        <v>440</v>
      </c>
      <c r="D224" s="226"/>
      <c r="E224" s="227">
        <v>33.680999999999997</v>
      </c>
      <c r="F224" s="225"/>
      <c r="G224" s="225"/>
      <c r="H224" s="225"/>
      <c r="I224" s="225"/>
      <c r="J224" s="225"/>
      <c r="K224" s="225"/>
      <c r="L224" s="225"/>
      <c r="M224" s="225"/>
      <c r="N224" s="224"/>
      <c r="O224" s="224"/>
      <c r="P224" s="224"/>
      <c r="Q224" s="224"/>
      <c r="R224" s="225"/>
      <c r="S224" s="225"/>
      <c r="T224" s="225"/>
      <c r="U224" s="225"/>
      <c r="V224" s="225"/>
      <c r="W224" s="225"/>
      <c r="X224" s="225"/>
      <c r="Y224" s="225"/>
      <c r="Z224" s="215"/>
      <c r="AA224" s="215"/>
      <c r="AB224" s="215"/>
      <c r="AC224" s="215"/>
      <c r="AD224" s="215"/>
      <c r="AE224" s="215"/>
      <c r="AF224" s="215"/>
      <c r="AG224" s="215" t="s">
        <v>167</v>
      </c>
      <c r="AH224" s="215">
        <v>5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ht="20.399999999999999" outlineLevel="1" x14ac:dyDescent="0.25">
      <c r="A225" s="236">
        <v>75</v>
      </c>
      <c r="B225" s="237" t="s">
        <v>441</v>
      </c>
      <c r="C225" s="255" t="s">
        <v>442</v>
      </c>
      <c r="D225" s="238" t="s">
        <v>158</v>
      </c>
      <c r="E225" s="239">
        <v>86.411850000000001</v>
      </c>
      <c r="F225" s="240"/>
      <c r="G225" s="241">
        <f>ROUND(E225*F225,2)</f>
        <v>0</v>
      </c>
      <c r="H225" s="240"/>
      <c r="I225" s="241">
        <f>ROUND(E225*H225,2)</f>
        <v>0</v>
      </c>
      <c r="J225" s="240"/>
      <c r="K225" s="241">
        <f>ROUND(E225*J225,2)</f>
        <v>0</v>
      </c>
      <c r="L225" s="241">
        <v>21</v>
      </c>
      <c r="M225" s="241">
        <f>G225*(1+L225/100)</f>
        <v>0</v>
      </c>
      <c r="N225" s="239">
        <v>3.0000000000000001E-3</v>
      </c>
      <c r="O225" s="239">
        <f>ROUND(E225*N225,2)</f>
        <v>0.26</v>
      </c>
      <c r="P225" s="239">
        <v>0</v>
      </c>
      <c r="Q225" s="239">
        <f>ROUND(E225*P225,2)</f>
        <v>0</v>
      </c>
      <c r="R225" s="241" t="s">
        <v>280</v>
      </c>
      <c r="S225" s="241" t="s">
        <v>160</v>
      </c>
      <c r="T225" s="242" t="s">
        <v>160</v>
      </c>
      <c r="U225" s="225">
        <v>0</v>
      </c>
      <c r="V225" s="225">
        <f>ROUND(E225*U225,2)</f>
        <v>0</v>
      </c>
      <c r="W225" s="225"/>
      <c r="X225" s="225" t="s">
        <v>213</v>
      </c>
      <c r="Y225" s="225" t="s">
        <v>162</v>
      </c>
      <c r="Z225" s="215"/>
      <c r="AA225" s="215"/>
      <c r="AB225" s="215"/>
      <c r="AC225" s="215"/>
      <c r="AD225" s="215"/>
      <c r="AE225" s="215"/>
      <c r="AF225" s="215"/>
      <c r="AG225" s="215" t="s">
        <v>214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2" x14ac:dyDescent="0.25">
      <c r="A226" s="222"/>
      <c r="B226" s="223"/>
      <c r="C226" s="257" t="s">
        <v>443</v>
      </c>
      <c r="D226" s="226"/>
      <c r="E226" s="227">
        <v>86.411850000000001</v>
      </c>
      <c r="F226" s="225"/>
      <c r="G226" s="225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5"/>
      <c r="AA226" s="215"/>
      <c r="AB226" s="215"/>
      <c r="AC226" s="215"/>
      <c r="AD226" s="215"/>
      <c r="AE226" s="215"/>
      <c r="AF226" s="215"/>
      <c r="AG226" s="215" t="s">
        <v>167</v>
      </c>
      <c r="AH226" s="215">
        <v>5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5">
      <c r="A227" s="236">
        <v>76</v>
      </c>
      <c r="B227" s="237" t="s">
        <v>444</v>
      </c>
      <c r="C227" s="255" t="s">
        <v>445</v>
      </c>
      <c r="D227" s="238" t="s">
        <v>259</v>
      </c>
      <c r="E227" s="239">
        <v>0.29803000000000002</v>
      </c>
      <c r="F227" s="240"/>
      <c r="G227" s="241">
        <f>ROUND(E227*F227,2)</f>
        <v>0</v>
      </c>
      <c r="H227" s="240"/>
      <c r="I227" s="241">
        <f>ROUND(E227*H227,2)</f>
        <v>0</v>
      </c>
      <c r="J227" s="240"/>
      <c r="K227" s="241">
        <f>ROUND(E227*J227,2)</f>
        <v>0</v>
      </c>
      <c r="L227" s="241">
        <v>21</v>
      </c>
      <c r="M227" s="241">
        <f>G227*(1+L227/100)</f>
        <v>0</v>
      </c>
      <c r="N227" s="239">
        <v>0</v>
      </c>
      <c r="O227" s="239">
        <f>ROUND(E227*N227,2)</f>
        <v>0</v>
      </c>
      <c r="P227" s="239">
        <v>0</v>
      </c>
      <c r="Q227" s="239">
        <f>ROUND(E227*P227,2)</f>
        <v>0</v>
      </c>
      <c r="R227" s="241" t="s">
        <v>383</v>
      </c>
      <c r="S227" s="241" t="s">
        <v>160</v>
      </c>
      <c r="T227" s="242" t="s">
        <v>160</v>
      </c>
      <c r="U227" s="225">
        <v>1.1020000000000001</v>
      </c>
      <c r="V227" s="225">
        <f>ROUND(E227*U227,2)</f>
        <v>0.33</v>
      </c>
      <c r="W227" s="225"/>
      <c r="X227" s="225" t="s">
        <v>260</v>
      </c>
      <c r="Y227" s="225" t="s">
        <v>162</v>
      </c>
      <c r="Z227" s="215"/>
      <c r="AA227" s="215"/>
      <c r="AB227" s="215"/>
      <c r="AC227" s="215"/>
      <c r="AD227" s="215"/>
      <c r="AE227" s="215"/>
      <c r="AF227" s="215"/>
      <c r="AG227" s="215" t="s">
        <v>261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2" x14ac:dyDescent="0.25">
      <c r="A228" s="222"/>
      <c r="B228" s="223"/>
      <c r="C228" s="256" t="s">
        <v>314</v>
      </c>
      <c r="D228" s="243"/>
      <c r="E228" s="243"/>
      <c r="F228" s="243"/>
      <c r="G228" s="243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25"/>
      <c r="Z228" s="215"/>
      <c r="AA228" s="215"/>
      <c r="AB228" s="215"/>
      <c r="AC228" s="215"/>
      <c r="AD228" s="215"/>
      <c r="AE228" s="215"/>
      <c r="AF228" s="215"/>
      <c r="AG228" s="215" t="s">
        <v>165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x14ac:dyDescent="0.25">
      <c r="A229" s="229" t="s">
        <v>154</v>
      </c>
      <c r="B229" s="230" t="s">
        <v>112</v>
      </c>
      <c r="C229" s="254" t="s">
        <v>113</v>
      </c>
      <c r="D229" s="231"/>
      <c r="E229" s="232"/>
      <c r="F229" s="233"/>
      <c r="G229" s="233">
        <f>SUMIF(AG230:AG239,"&lt;&gt;NOR",G230:G239)</f>
        <v>0</v>
      </c>
      <c r="H229" s="233"/>
      <c r="I229" s="233">
        <f>SUM(I230:I239)</f>
        <v>0</v>
      </c>
      <c r="J229" s="233"/>
      <c r="K229" s="233">
        <f>SUM(K230:K239)</f>
        <v>0</v>
      </c>
      <c r="L229" s="233"/>
      <c r="M229" s="233">
        <f>SUM(M230:M239)</f>
        <v>0</v>
      </c>
      <c r="N229" s="232"/>
      <c r="O229" s="232">
        <f>SUM(O230:O239)</f>
        <v>6.9999999999999993E-2</v>
      </c>
      <c r="P229" s="232"/>
      <c r="Q229" s="232">
        <f>SUM(Q230:Q239)</f>
        <v>0</v>
      </c>
      <c r="R229" s="233"/>
      <c r="S229" s="233"/>
      <c r="T229" s="234"/>
      <c r="U229" s="228"/>
      <c r="V229" s="228">
        <f>SUM(V230:V239)</f>
        <v>8.86</v>
      </c>
      <c r="W229" s="228"/>
      <c r="X229" s="228"/>
      <c r="Y229" s="228"/>
      <c r="AG229" t="s">
        <v>155</v>
      </c>
    </row>
    <row r="230" spans="1:60" ht="20.399999999999999" outlineLevel="1" x14ac:dyDescent="0.25">
      <c r="A230" s="236">
        <v>77</v>
      </c>
      <c r="B230" s="237" t="s">
        <v>446</v>
      </c>
      <c r="C230" s="255" t="s">
        <v>447</v>
      </c>
      <c r="D230" s="238" t="s">
        <v>158</v>
      </c>
      <c r="E230" s="239">
        <v>5.6</v>
      </c>
      <c r="F230" s="240"/>
      <c r="G230" s="241">
        <f>ROUND(E230*F230,2)</f>
        <v>0</v>
      </c>
      <c r="H230" s="240"/>
      <c r="I230" s="241">
        <f>ROUND(E230*H230,2)</f>
        <v>0</v>
      </c>
      <c r="J230" s="240"/>
      <c r="K230" s="241">
        <f>ROUND(E230*J230,2)</f>
        <v>0</v>
      </c>
      <c r="L230" s="241">
        <v>21</v>
      </c>
      <c r="M230" s="241">
        <f>G230*(1+L230/100)</f>
        <v>0</v>
      </c>
      <c r="N230" s="239">
        <v>2.4499999999999999E-3</v>
      </c>
      <c r="O230" s="239">
        <f>ROUND(E230*N230,2)</f>
        <v>0.01</v>
      </c>
      <c r="P230" s="239">
        <v>0</v>
      </c>
      <c r="Q230" s="239">
        <f>ROUND(E230*P230,2)</f>
        <v>0</v>
      </c>
      <c r="R230" s="241" t="s">
        <v>448</v>
      </c>
      <c r="S230" s="241" t="s">
        <v>160</v>
      </c>
      <c r="T230" s="242" t="s">
        <v>160</v>
      </c>
      <c r="U230" s="225">
        <v>1.52</v>
      </c>
      <c r="V230" s="225">
        <f>ROUND(E230*U230,2)</f>
        <v>8.51</v>
      </c>
      <c r="W230" s="225"/>
      <c r="X230" s="225" t="s">
        <v>161</v>
      </c>
      <c r="Y230" s="225" t="s">
        <v>162</v>
      </c>
      <c r="Z230" s="215"/>
      <c r="AA230" s="215"/>
      <c r="AB230" s="215"/>
      <c r="AC230" s="215"/>
      <c r="AD230" s="215"/>
      <c r="AE230" s="215"/>
      <c r="AF230" s="215"/>
      <c r="AG230" s="215" t="s">
        <v>449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2" x14ac:dyDescent="0.25">
      <c r="A231" s="222"/>
      <c r="B231" s="223"/>
      <c r="C231" s="257" t="s">
        <v>450</v>
      </c>
      <c r="D231" s="226"/>
      <c r="E231" s="227"/>
      <c r="F231" s="225"/>
      <c r="G231" s="225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167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ht="20.399999999999999" outlineLevel="3" x14ac:dyDescent="0.25">
      <c r="A232" s="222"/>
      <c r="B232" s="223"/>
      <c r="C232" s="257" t="s">
        <v>451</v>
      </c>
      <c r="D232" s="226"/>
      <c r="E232" s="227">
        <v>5.6</v>
      </c>
      <c r="F232" s="225"/>
      <c r="G232" s="22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5"/>
      <c r="AA232" s="215"/>
      <c r="AB232" s="215"/>
      <c r="AC232" s="215"/>
      <c r="AD232" s="215"/>
      <c r="AE232" s="215"/>
      <c r="AF232" s="215"/>
      <c r="AG232" s="215" t="s">
        <v>167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3" x14ac:dyDescent="0.25">
      <c r="A233" s="222"/>
      <c r="B233" s="223"/>
      <c r="C233" s="257" t="s">
        <v>452</v>
      </c>
      <c r="D233" s="226"/>
      <c r="E233" s="227"/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167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5">
      <c r="A234" s="236">
        <v>78</v>
      </c>
      <c r="B234" s="237" t="s">
        <v>453</v>
      </c>
      <c r="C234" s="255" t="s">
        <v>454</v>
      </c>
      <c r="D234" s="238" t="s">
        <v>206</v>
      </c>
      <c r="E234" s="239">
        <v>2.1</v>
      </c>
      <c r="F234" s="240"/>
      <c r="G234" s="241">
        <f>ROUND(E234*F234,2)</f>
        <v>0</v>
      </c>
      <c r="H234" s="240"/>
      <c r="I234" s="241">
        <f>ROUND(E234*H234,2)</f>
        <v>0</v>
      </c>
      <c r="J234" s="240"/>
      <c r="K234" s="241">
        <f>ROUND(E234*J234,2)</f>
        <v>0</v>
      </c>
      <c r="L234" s="241">
        <v>21</v>
      </c>
      <c r="M234" s="241">
        <f>G234*(1+L234/100)</f>
        <v>0</v>
      </c>
      <c r="N234" s="239">
        <v>1E-4</v>
      </c>
      <c r="O234" s="239">
        <f>ROUND(E234*N234,2)</f>
        <v>0</v>
      </c>
      <c r="P234" s="239">
        <v>0</v>
      </c>
      <c r="Q234" s="239">
        <f>ROUND(E234*P234,2)</f>
        <v>0</v>
      </c>
      <c r="R234" s="241" t="s">
        <v>448</v>
      </c>
      <c r="S234" s="241" t="s">
        <v>160</v>
      </c>
      <c r="T234" s="242" t="s">
        <v>160</v>
      </c>
      <c r="U234" s="225">
        <v>0.12</v>
      </c>
      <c r="V234" s="225">
        <f>ROUND(E234*U234,2)</f>
        <v>0.25</v>
      </c>
      <c r="W234" s="225"/>
      <c r="X234" s="225" t="s">
        <v>161</v>
      </c>
      <c r="Y234" s="225" t="s">
        <v>162</v>
      </c>
      <c r="Z234" s="215"/>
      <c r="AA234" s="215"/>
      <c r="AB234" s="215"/>
      <c r="AC234" s="215"/>
      <c r="AD234" s="215"/>
      <c r="AE234" s="215"/>
      <c r="AF234" s="215"/>
      <c r="AG234" s="215" t="s">
        <v>449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2" x14ac:dyDescent="0.25">
      <c r="A235" s="222"/>
      <c r="B235" s="223"/>
      <c r="C235" s="257" t="s">
        <v>455</v>
      </c>
      <c r="D235" s="226"/>
      <c r="E235" s="227">
        <v>2.1</v>
      </c>
      <c r="F235" s="225"/>
      <c r="G235" s="225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25"/>
      <c r="Z235" s="215"/>
      <c r="AA235" s="215"/>
      <c r="AB235" s="215"/>
      <c r="AC235" s="215"/>
      <c r="AD235" s="215"/>
      <c r="AE235" s="215"/>
      <c r="AF235" s="215"/>
      <c r="AG235" s="215" t="s">
        <v>167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ht="20.399999999999999" outlineLevel="1" x14ac:dyDescent="0.25">
      <c r="A236" s="236">
        <v>79</v>
      </c>
      <c r="B236" s="237" t="s">
        <v>456</v>
      </c>
      <c r="C236" s="255" t="s">
        <v>457</v>
      </c>
      <c r="D236" s="238" t="s">
        <v>158</v>
      </c>
      <c r="E236" s="239">
        <v>5.88</v>
      </c>
      <c r="F236" s="240"/>
      <c r="G236" s="241">
        <f>ROUND(E236*F236,2)</f>
        <v>0</v>
      </c>
      <c r="H236" s="240"/>
      <c r="I236" s="241">
        <f>ROUND(E236*H236,2)</f>
        <v>0</v>
      </c>
      <c r="J236" s="240"/>
      <c r="K236" s="241">
        <f>ROUND(E236*J236,2)</f>
        <v>0</v>
      </c>
      <c r="L236" s="241">
        <v>21</v>
      </c>
      <c r="M236" s="241">
        <f>G236*(1+L236/100)</f>
        <v>0</v>
      </c>
      <c r="N236" s="239">
        <v>1.0500000000000001E-2</v>
      </c>
      <c r="O236" s="239">
        <f>ROUND(E236*N236,2)</f>
        <v>0.06</v>
      </c>
      <c r="P236" s="239">
        <v>0</v>
      </c>
      <c r="Q236" s="239">
        <f>ROUND(E236*P236,2)</f>
        <v>0</v>
      </c>
      <c r="R236" s="241" t="s">
        <v>280</v>
      </c>
      <c r="S236" s="241" t="s">
        <v>160</v>
      </c>
      <c r="T236" s="242" t="s">
        <v>160</v>
      </c>
      <c r="U236" s="225">
        <v>0</v>
      </c>
      <c r="V236" s="225">
        <f>ROUND(E236*U236,2)</f>
        <v>0</v>
      </c>
      <c r="W236" s="225"/>
      <c r="X236" s="225" t="s">
        <v>213</v>
      </c>
      <c r="Y236" s="225" t="s">
        <v>162</v>
      </c>
      <c r="Z236" s="215"/>
      <c r="AA236" s="215"/>
      <c r="AB236" s="215"/>
      <c r="AC236" s="215"/>
      <c r="AD236" s="215"/>
      <c r="AE236" s="215"/>
      <c r="AF236" s="215"/>
      <c r="AG236" s="215" t="s">
        <v>458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2" x14ac:dyDescent="0.25">
      <c r="A237" s="222"/>
      <c r="B237" s="223"/>
      <c r="C237" s="257" t="s">
        <v>459</v>
      </c>
      <c r="D237" s="226"/>
      <c r="E237" s="227">
        <v>5.88</v>
      </c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25"/>
      <c r="Z237" s="215"/>
      <c r="AA237" s="215"/>
      <c r="AB237" s="215"/>
      <c r="AC237" s="215"/>
      <c r="AD237" s="215"/>
      <c r="AE237" s="215"/>
      <c r="AF237" s="215"/>
      <c r="AG237" s="215" t="s">
        <v>167</v>
      </c>
      <c r="AH237" s="215">
        <v>5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ht="30.6" outlineLevel="3" x14ac:dyDescent="0.25">
      <c r="A238" s="222"/>
      <c r="B238" s="223"/>
      <c r="C238" s="257" t="s">
        <v>460</v>
      </c>
      <c r="D238" s="226"/>
      <c r="E238" s="227"/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167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5">
      <c r="A239" s="247">
        <v>80</v>
      </c>
      <c r="B239" s="248" t="s">
        <v>461</v>
      </c>
      <c r="C239" s="260" t="s">
        <v>462</v>
      </c>
      <c r="D239" s="249" t="s">
        <v>259</v>
      </c>
      <c r="E239" s="250">
        <v>7.5670000000000001E-2</v>
      </c>
      <c r="F239" s="251"/>
      <c r="G239" s="252">
        <f>ROUND(E239*F239,2)</f>
        <v>0</v>
      </c>
      <c r="H239" s="251"/>
      <c r="I239" s="252">
        <f>ROUND(E239*H239,2)</f>
        <v>0</v>
      </c>
      <c r="J239" s="251"/>
      <c r="K239" s="252">
        <f>ROUND(E239*J239,2)</f>
        <v>0</v>
      </c>
      <c r="L239" s="252">
        <v>21</v>
      </c>
      <c r="M239" s="252">
        <f>G239*(1+L239/100)</f>
        <v>0</v>
      </c>
      <c r="N239" s="250">
        <v>0</v>
      </c>
      <c r="O239" s="250">
        <f>ROUND(E239*N239,2)</f>
        <v>0</v>
      </c>
      <c r="P239" s="250">
        <v>0</v>
      </c>
      <c r="Q239" s="250">
        <f>ROUND(E239*P239,2)</f>
        <v>0</v>
      </c>
      <c r="R239" s="252" t="s">
        <v>448</v>
      </c>
      <c r="S239" s="252" t="s">
        <v>160</v>
      </c>
      <c r="T239" s="253" t="s">
        <v>160</v>
      </c>
      <c r="U239" s="225">
        <v>1.27</v>
      </c>
      <c r="V239" s="225">
        <f>ROUND(E239*U239,2)</f>
        <v>0.1</v>
      </c>
      <c r="W239" s="225"/>
      <c r="X239" s="225" t="s">
        <v>260</v>
      </c>
      <c r="Y239" s="225" t="s">
        <v>162</v>
      </c>
      <c r="Z239" s="215"/>
      <c r="AA239" s="215"/>
      <c r="AB239" s="215"/>
      <c r="AC239" s="215"/>
      <c r="AD239" s="215"/>
      <c r="AE239" s="215"/>
      <c r="AF239" s="215"/>
      <c r="AG239" s="215" t="s">
        <v>261</v>
      </c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x14ac:dyDescent="0.25">
      <c r="A240" s="229" t="s">
        <v>154</v>
      </c>
      <c r="B240" s="230" t="s">
        <v>114</v>
      </c>
      <c r="C240" s="254" t="s">
        <v>115</v>
      </c>
      <c r="D240" s="231"/>
      <c r="E240" s="232"/>
      <c r="F240" s="233"/>
      <c r="G240" s="233">
        <f>SUMIF(AG241:AG246,"&lt;&gt;NOR",G241:G246)</f>
        <v>0</v>
      </c>
      <c r="H240" s="233"/>
      <c r="I240" s="233">
        <f>SUM(I241:I246)</f>
        <v>0</v>
      </c>
      <c r="J240" s="233"/>
      <c r="K240" s="233">
        <f>SUM(K241:K246)</f>
        <v>0</v>
      </c>
      <c r="L240" s="233"/>
      <c r="M240" s="233">
        <f>SUM(M241:M246)</f>
        <v>0</v>
      </c>
      <c r="N240" s="232"/>
      <c r="O240" s="232">
        <f>SUM(O241:O246)</f>
        <v>0</v>
      </c>
      <c r="P240" s="232"/>
      <c r="Q240" s="232">
        <f>SUM(Q241:Q246)</f>
        <v>0</v>
      </c>
      <c r="R240" s="233"/>
      <c r="S240" s="233"/>
      <c r="T240" s="234"/>
      <c r="U240" s="228"/>
      <c r="V240" s="228">
        <f>SUM(V241:V246)</f>
        <v>7.42</v>
      </c>
      <c r="W240" s="228"/>
      <c r="X240" s="228"/>
      <c r="Y240" s="228"/>
      <c r="AG240" t="s">
        <v>155</v>
      </c>
    </row>
    <row r="241" spans="1:60" outlineLevel="1" x14ac:dyDescent="0.25">
      <c r="A241" s="236">
        <v>81</v>
      </c>
      <c r="B241" s="237" t="s">
        <v>463</v>
      </c>
      <c r="C241" s="255" t="s">
        <v>464</v>
      </c>
      <c r="D241" s="238" t="s">
        <v>158</v>
      </c>
      <c r="E241" s="239">
        <v>63</v>
      </c>
      <c r="F241" s="240"/>
      <c r="G241" s="241">
        <f>ROUND(E241*F241,2)</f>
        <v>0</v>
      </c>
      <c r="H241" s="240"/>
      <c r="I241" s="241">
        <f>ROUND(E241*H241,2)</f>
        <v>0</v>
      </c>
      <c r="J241" s="240"/>
      <c r="K241" s="241">
        <f>ROUND(E241*J241,2)</f>
        <v>0</v>
      </c>
      <c r="L241" s="241">
        <v>21</v>
      </c>
      <c r="M241" s="241">
        <f>G241*(1+L241/100)</f>
        <v>0</v>
      </c>
      <c r="N241" s="239">
        <v>1.0000000000000001E-5</v>
      </c>
      <c r="O241" s="239">
        <f>ROUND(E241*N241,2)</f>
        <v>0</v>
      </c>
      <c r="P241" s="239">
        <v>0</v>
      </c>
      <c r="Q241" s="239">
        <f>ROUND(E241*P241,2)</f>
        <v>0</v>
      </c>
      <c r="R241" s="241" t="s">
        <v>465</v>
      </c>
      <c r="S241" s="241" t="s">
        <v>160</v>
      </c>
      <c r="T241" s="242" t="s">
        <v>160</v>
      </c>
      <c r="U241" s="225">
        <v>7.1999999999999995E-2</v>
      </c>
      <c r="V241" s="225">
        <f>ROUND(E241*U241,2)</f>
        <v>4.54</v>
      </c>
      <c r="W241" s="225"/>
      <c r="X241" s="225" t="s">
        <v>161</v>
      </c>
      <c r="Y241" s="225" t="s">
        <v>162</v>
      </c>
      <c r="Z241" s="215"/>
      <c r="AA241" s="215"/>
      <c r="AB241" s="215"/>
      <c r="AC241" s="215"/>
      <c r="AD241" s="215"/>
      <c r="AE241" s="215"/>
      <c r="AF241" s="215"/>
      <c r="AG241" s="215" t="s">
        <v>163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2" x14ac:dyDescent="0.25">
      <c r="A242" s="222"/>
      <c r="B242" s="223"/>
      <c r="C242" s="257" t="s">
        <v>466</v>
      </c>
      <c r="D242" s="226"/>
      <c r="E242" s="227">
        <v>63</v>
      </c>
      <c r="F242" s="225"/>
      <c r="G242" s="225"/>
      <c r="H242" s="225"/>
      <c r="I242" s="225"/>
      <c r="J242" s="225"/>
      <c r="K242" s="225"/>
      <c r="L242" s="225"/>
      <c r="M242" s="225"/>
      <c r="N242" s="224"/>
      <c r="O242" s="224"/>
      <c r="P242" s="224"/>
      <c r="Q242" s="224"/>
      <c r="R242" s="225"/>
      <c r="S242" s="225"/>
      <c r="T242" s="225"/>
      <c r="U242" s="225"/>
      <c r="V242" s="225"/>
      <c r="W242" s="225"/>
      <c r="X242" s="225"/>
      <c r="Y242" s="225"/>
      <c r="Z242" s="215"/>
      <c r="AA242" s="215"/>
      <c r="AB242" s="215"/>
      <c r="AC242" s="215"/>
      <c r="AD242" s="215"/>
      <c r="AE242" s="215"/>
      <c r="AF242" s="215"/>
      <c r="AG242" s="215" t="s">
        <v>167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5">
      <c r="A243" s="236">
        <v>82</v>
      </c>
      <c r="B243" s="237" t="s">
        <v>467</v>
      </c>
      <c r="C243" s="255" t="s">
        <v>468</v>
      </c>
      <c r="D243" s="238" t="s">
        <v>158</v>
      </c>
      <c r="E243" s="239">
        <v>9.6</v>
      </c>
      <c r="F243" s="240"/>
      <c r="G243" s="241">
        <f>ROUND(E243*F243,2)</f>
        <v>0</v>
      </c>
      <c r="H243" s="240"/>
      <c r="I243" s="241">
        <f>ROUND(E243*H243,2)</f>
        <v>0</v>
      </c>
      <c r="J243" s="240"/>
      <c r="K243" s="241">
        <f>ROUND(E243*J243,2)</f>
        <v>0</v>
      </c>
      <c r="L243" s="241">
        <v>21</v>
      </c>
      <c r="M243" s="241">
        <f>G243*(1+L243/100)</f>
        <v>0</v>
      </c>
      <c r="N243" s="239">
        <v>3.2000000000000003E-4</v>
      </c>
      <c r="O243" s="239">
        <f>ROUND(E243*N243,2)</f>
        <v>0</v>
      </c>
      <c r="P243" s="239">
        <v>0</v>
      </c>
      <c r="Q243" s="239">
        <f>ROUND(E243*P243,2)</f>
        <v>0</v>
      </c>
      <c r="R243" s="241" t="s">
        <v>465</v>
      </c>
      <c r="S243" s="241" t="s">
        <v>160</v>
      </c>
      <c r="T243" s="242" t="s">
        <v>160</v>
      </c>
      <c r="U243" s="225">
        <v>0.3</v>
      </c>
      <c r="V243" s="225">
        <f>ROUND(E243*U243,2)</f>
        <v>2.88</v>
      </c>
      <c r="W243" s="225"/>
      <c r="X243" s="225" t="s">
        <v>161</v>
      </c>
      <c r="Y243" s="225" t="s">
        <v>162</v>
      </c>
      <c r="Z243" s="215"/>
      <c r="AA243" s="215"/>
      <c r="AB243" s="215"/>
      <c r="AC243" s="215"/>
      <c r="AD243" s="215"/>
      <c r="AE243" s="215"/>
      <c r="AF243" s="215"/>
      <c r="AG243" s="215" t="s">
        <v>449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2" x14ac:dyDescent="0.25">
      <c r="A244" s="222"/>
      <c r="B244" s="223"/>
      <c r="C244" s="257" t="s">
        <v>469</v>
      </c>
      <c r="D244" s="226"/>
      <c r="E244" s="227">
        <v>9.6</v>
      </c>
      <c r="F244" s="225"/>
      <c r="G244" s="225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25"/>
      <c r="Z244" s="215"/>
      <c r="AA244" s="215"/>
      <c r="AB244" s="215"/>
      <c r="AC244" s="215"/>
      <c r="AD244" s="215"/>
      <c r="AE244" s="215"/>
      <c r="AF244" s="215"/>
      <c r="AG244" s="215" t="s">
        <v>167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5">
      <c r="A245" s="236">
        <v>83</v>
      </c>
      <c r="B245" s="237" t="s">
        <v>470</v>
      </c>
      <c r="C245" s="255" t="s">
        <v>471</v>
      </c>
      <c r="D245" s="238" t="s">
        <v>472</v>
      </c>
      <c r="E245" s="239">
        <v>1</v>
      </c>
      <c r="F245" s="240"/>
      <c r="G245" s="241">
        <f>ROUND(E245*F245,2)</f>
        <v>0</v>
      </c>
      <c r="H245" s="240"/>
      <c r="I245" s="241">
        <f>ROUND(E245*H245,2)</f>
        <v>0</v>
      </c>
      <c r="J245" s="240"/>
      <c r="K245" s="241">
        <f>ROUND(E245*J245,2)</f>
        <v>0</v>
      </c>
      <c r="L245" s="241">
        <v>21</v>
      </c>
      <c r="M245" s="241">
        <f>G245*(1+L245/100)</f>
        <v>0</v>
      </c>
      <c r="N245" s="239">
        <v>0</v>
      </c>
      <c r="O245" s="239">
        <f>ROUND(E245*N245,2)</f>
        <v>0</v>
      </c>
      <c r="P245" s="239">
        <v>0</v>
      </c>
      <c r="Q245" s="239">
        <f>ROUND(E245*P245,2)</f>
        <v>0</v>
      </c>
      <c r="R245" s="241"/>
      <c r="S245" s="241" t="s">
        <v>211</v>
      </c>
      <c r="T245" s="242" t="s">
        <v>212</v>
      </c>
      <c r="U245" s="225">
        <v>0</v>
      </c>
      <c r="V245" s="225">
        <f>ROUND(E245*U245,2)</f>
        <v>0</v>
      </c>
      <c r="W245" s="225"/>
      <c r="X245" s="225" t="s">
        <v>161</v>
      </c>
      <c r="Y245" s="225" t="s">
        <v>162</v>
      </c>
      <c r="Z245" s="215"/>
      <c r="AA245" s="215"/>
      <c r="AB245" s="215"/>
      <c r="AC245" s="215"/>
      <c r="AD245" s="215"/>
      <c r="AE245" s="215"/>
      <c r="AF245" s="215"/>
      <c r="AG245" s="215" t="s">
        <v>163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2" x14ac:dyDescent="0.25">
      <c r="A246" s="222"/>
      <c r="B246" s="223"/>
      <c r="C246" s="257" t="s">
        <v>234</v>
      </c>
      <c r="D246" s="226"/>
      <c r="E246" s="227">
        <v>1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5"/>
      <c r="AA246" s="215"/>
      <c r="AB246" s="215"/>
      <c r="AC246" s="215"/>
      <c r="AD246" s="215"/>
      <c r="AE246" s="215"/>
      <c r="AF246" s="215"/>
      <c r="AG246" s="215" t="s">
        <v>167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x14ac:dyDescent="0.25">
      <c r="A247" s="229" t="s">
        <v>154</v>
      </c>
      <c r="B247" s="230" t="s">
        <v>116</v>
      </c>
      <c r="C247" s="254" t="s">
        <v>117</v>
      </c>
      <c r="D247" s="231"/>
      <c r="E247" s="232"/>
      <c r="F247" s="233"/>
      <c r="G247" s="233">
        <f>SUMIF(AG248:AG253,"&lt;&gt;NOR",G248:G253)</f>
        <v>0</v>
      </c>
      <c r="H247" s="233"/>
      <c r="I247" s="233">
        <f>SUM(I248:I253)</f>
        <v>0</v>
      </c>
      <c r="J247" s="233"/>
      <c r="K247" s="233">
        <f>SUM(K248:K253)</f>
        <v>0</v>
      </c>
      <c r="L247" s="233"/>
      <c r="M247" s="233">
        <f>SUM(M248:M253)</f>
        <v>0</v>
      </c>
      <c r="N247" s="232"/>
      <c r="O247" s="232">
        <f>SUM(O248:O253)</f>
        <v>0.01</v>
      </c>
      <c r="P247" s="232"/>
      <c r="Q247" s="232">
        <f>SUM(Q248:Q253)</f>
        <v>0</v>
      </c>
      <c r="R247" s="233"/>
      <c r="S247" s="233"/>
      <c r="T247" s="234"/>
      <c r="U247" s="228"/>
      <c r="V247" s="228">
        <f>SUM(V248:V253)</f>
        <v>5.57</v>
      </c>
      <c r="W247" s="228"/>
      <c r="X247" s="228"/>
      <c r="Y247" s="228"/>
      <c r="AG247" t="s">
        <v>155</v>
      </c>
    </row>
    <row r="248" spans="1:60" ht="20.399999999999999" outlineLevel="1" x14ac:dyDescent="0.25">
      <c r="A248" s="236">
        <v>84</v>
      </c>
      <c r="B248" s="237" t="s">
        <v>473</v>
      </c>
      <c r="C248" s="255" t="s">
        <v>474</v>
      </c>
      <c r="D248" s="238" t="s">
        <v>158</v>
      </c>
      <c r="E248" s="239">
        <v>42.24</v>
      </c>
      <c r="F248" s="240"/>
      <c r="G248" s="241">
        <f>ROUND(E248*F248,2)</f>
        <v>0</v>
      </c>
      <c r="H248" s="240"/>
      <c r="I248" s="241">
        <f>ROUND(E248*H248,2)</f>
        <v>0</v>
      </c>
      <c r="J248" s="240"/>
      <c r="K248" s="241">
        <f>ROUND(E248*J248,2)</f>
        <v>0</v>
      </c>
      <c r="L248" s="241">
        <v>21</v>
      </c>
      <c r="M248" s="241">
        <f>G248*(1+L248/100)</f>
        <v>0</v>
      </c>
      <c r="N248" s="239">
        <v>6.9999999999999994E-5</v>
      </c>
      <c r="O248" s="239">
        <f>ROUND(E248*N248,2)</f>
        <v>0</v>
      </c>
      <c r="P248" s="239">
        <v>0</v>
      </c>
      <c r="Q248" s="239">
        <f>ROUND(E248*P248,2)</f>
        <v>0</v>
      </c>
      <c r="R248" s="241" t="s">
        <v>475</v>
      </c>
      <c r="S248" s="241" t="s">
        <v>160</v>
      </c>
      <c r="T248" s="242" t="s">
        <v>160</v>
      </c>
      <c r="U248" s="225">
        <v>0.03</v>
      </c>
      <c r="V248" s="225">
        <f>ROUND(E248*U248,2)</f>
        <v>1.27</v>
      </c>
      <c r="W248" s="225"/>
      <c r="X248" s="225" t="s">
        <v>161</v>
      </c>
      <c r="Y248" s="225" t="s">
        <v>162</v>
      </c>
      <c r="Z248" s="215"/>
      <c r="AA248" s="215"/>
      <c r="AB248" s="215"/>
      <c r="AC248" s="215"/>
      <c r="AD248" s="215"/>
      <c r="AE248" s="215"/>
      <c r="AF248" s="215"/>
      <c r="AG248" s="215" t="s">
        <v>163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2" x14ac:dyDescent="0.25">
      <c r="A249" s="222"/>
      <c r="B249" s="223"/>
      <c r="C249" s="257" t="s">
        <v>476</v>
      </c>
      <c r="D249" s="226"/>
      <c r="E249" s="227">
        <v>10.8</v>
      </c>
      <c r="F249" s="225"/>
      <c r="G249" s="225"/>
      <c r="H249" s="225"/>
      <c r="I249" s="225"/>
      <c r="J249" s="225"/>
      <c r="K249" s="225"/>
      <c r="L249" s="225"/>
      <c r="M249" s="225"/>
      <c r="N249" s="224"/>
      <c r="O249" s="224"/>
      <c r="P249" s="224"/>
      <c r="Q249" s="224"/>
      <c r="R249" s="225"/>
      <c r="S249" s="225"/>
      <c r="T249" s="225"/>
      <c r="U249" s="225"/>
      <c r="V249" s="225"/>
      <c r="W249" s="225"/>
      <c r="X249" s="225"/>
      <c r="Y249" s="225"/>
      <c r="Z249" s="215"/>
      <c r="AA249" s="215"/>
      <c r="AB249" s="215"/>
      <c r="AC249" s="215"/>
      <c r="AD249" s="215"/>
      <c r="AE249" s="215"/>
      <c r="AF249" s="215"/>
      <c r="AG249" s="215" t="s">
        <v>167</v>
      </c>
      <c r="AH249" s="215">
        <v>5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3" x14ac:dyDescent="0.25">
      <c r="A250" s="222"/>
      <c r="B250" s="223"/>
      <c r="C250" s="257" t="s">
        <v>477</v>
      </c>
      <c r="D250" s="226"/>
      <c r="E250" s="227">
        <v>10.32</v>
      </c>
      <c r="F250" s="225"/>
      <c r="G250" s="225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25"/>
      <c r="Z250" s="215"/>
      <c r="AA250" s="215"/>
      <c r="AB250" s="215"/>
      <c r="AC250" s="215"/>
      <c r="AD250" s="215"/>
      <c r="AE250" s="215"/>
      <c r="AF250" s="215"/>
      <c r="AG250" s="215" t="s">
        <v>167</v>
      </c>
      <c r="AH250" s="215">
        <v>5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3" x14ac:dyDescent="0.25">
      <c r="A251" s="222"/>
      <c r="B251" s="223"/>
      <c r="C251" s="257" t="s">
        <v>478</v>
      </c>
      <c r="D251" s="226"/>
      <c r="E251" s="227">
        <v>21.12</v>
      </c>
      <c r="F251" s="225"/>
      <c r="G251" s="225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5"/>
      <c r="AA251" s="215"/>
      <c r="AB251" s="215"/>
      <c r="AC251" s="215"/>
      <c r="AD251" s="215"/>
      <c r="AE251" s="215"/>
      <c r="AF251" s="215"/>
      <c r="AG251" s="215" t="s">
        <v>167</v>
      </c>
      <c r="AH251" s="215">
        <v>5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5">
      <c r="A252" s="236">
        <v>85</v>
      </c>
      <c r="B252" s="237" t="s">
        <v>479</v>
      </c>
      <c r="C252" s="255" t="s">
        <v>480</v>
      </c>
      <c r="D252" s="238" t="s">
        <v>158</v>
      </c>
      <c r="E252" s="239">
        <v>42.24</v>
      </c>
      <c r="F252" s="240"/>
      <c r="G252" s="241">
        <f>ROUND(E252*F252,2)</f>
        <v>0</v>
      </c>
      <c r="H252" s="240"/>
      <c r="I252" s="241">
        <f>ROUND(E252*H252,2)</f>
        <v>0</v>
      </c>
      <c r="J252" s="240"/>
      <c r="K252" s="241">
        <f>ROUND(E252*J252,2)</f>
        <v>0</v>
      </c>
      <c r="L252" s="241">
        <v>21</v>
      </c>
      <c r="M252" s="241">
        <f>G252*(1+L252/100)</f>
        <v>0</v>
      </c>
      <c r="N252" s="239">
        <v>2.2000000000000001E-4</v>
      </c>
      <c r="O252" s="239">
        <f>ROUND(E252*N252,2)</f>
        <v>0.01</v>
      </c>
      <c r="P252" s="239">
        <v>0</v>
      </c>
      <c r="Q252" s="239">
        <f>ROUND(E252*P252,2)</f>
        <v>0</v>
      </c>
      <c r="R252" s="241" t="s">
        <v>475</v>
      </c>
      <c r="S252" s="241" t="s">
        <v>481</v>
      </c>
      <c r="T252" s="242" t="s">
        <v>481</v>
      </c>
      <c r="U252" s="225">
        <v>0.10191</v>
      </c>
      <c r="V252" s="225">
        <f>ROUND(E252*U252,2)</f>
        <v>4.3</v>
      </c>
      <c r="W252" s="225"/>
      <c r="X252" s="225" t="s">
        <v>161</v>
      </c>
      <c r="Y252" s="225" t="s">
        <v>162</v>
      </c>
      <c r="Z252" s="215"/>
      <c r="AA252" s="215"/>
      <c r="AB252" s="215"/>
      <c r="AC252" s="215"/>
      <c r="AD252" s="215"/>
      <c r="AE252" s="215"/>
      <c r="AF252" s="215"/>
      <c r="AG252" s="215" t="s">
        <v>163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2" x14ac:dyDescent="0.25">
      <c r="A253" s="222"/>
      <c r="B253" s="223"/>
      <c r="C253" s="257" t="s">
        <v>482</v>
      </c>
      <c r="D253" s="226"/>
      <c r="E253" s="227">
        <v>42.24</v>
      </c>
      <c r="F253" s="225"/>
      <c r="G253" s="225"/>
      <c r="H253" s="225"/>
      <c r="I253" s="225"/>
      <c r="J253" s="225"/>
      <c r="K253" s="225"/>
      <c r="L253" s="225"/>
      <c r="M253" s="225"/>
      <c r="N253" s="224"/>
      <c r="O253" s="224"/>
      <c r="P253" s="224"/>
      <c r="Q253" s="224"/>
      <c r="R253" s="225"/>
      <c r="S253" s="225"/>
      <c r="T253" s="225"/>
      <c r="U253" s="225"/>
      <c r="V253" s="225"/>
      <c r="W253" s="225"/>
      <c r="X253" s="225"/>
      <c r="Y253" s="225"/>
      <c r="Z253" s="215"/>
      <c r="AA253" s="215"/>
      <c r="AB253" s="215"/>
      <c r="AC253" s="215"/>
      <c r="AD253" s="215"/>
      <c r="AE253" s="215"/>
      <c r="AF253" s="215"/>
      <c r="AG253" s="215" t="s">
        <v>167</v>
      </c>
      <c r="AH253" s="215">
        <v>5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x14ac:dyDescent="0.25">
      <c r="A254" s="229" t="s">
        <v>154</v>
      </c>
      <c r="B254" s="230" t="s">
        <v>118</v>
      </c>
      <c r="C254" s="254" t="s">
        <v>119</v>
      </c>
      <c r="D254" s="231"/>
      <c r="E254" s="232"/>
      <c r="F254" s="233"/>
      <c r="G254" s="233">
        <f>SUMIF(AG255:AG259,"&lt;&gt;NOR",G255:G259)</f>
        <v>0</v>
      </c>
      <c r="H254" s="233"/>
      <c r="I254" s="233">
        <f>SUM(I255:I259)</f>
        <v>0</v>
      </c>
      <c r="J254" s="233"/>
      <c r="K254" s="233">
        <f>SUM(K255:K259)</f>
        <v>0</v>
      </c>
      <c r="L254" s="233"/>
      <c r="M254" s="233">
        <f>SUM(M255:M259)</f>
        <v>0</v>
      </c>
      <c r="N254" s="232"/>
      <c r="O254" s="232">
        <f>SUM(O255:O259)</f>
        <v>0</v>
      </c>
      <c r="P254" s="232"/>
      <c r="Q254" s="232">
        <f>SUM(Q255:Q259)</f>
        <v>0</v>
      </c>
      <c r="R254" s="233"/>
      <c r="S254" s="233"/>
      <c r="T254" s="234"/>
      <c r="U254" s="228"/>
      <c r="V254" s="228">
        <f>SUM(V255:V259)</f>
        <v>20</v>
      </c>
      <c r="W254" s="228"/>
      <c r="X254" s="228"/>
      <c r="Y254" s="228"/>
      <c r="AG254" t="s">
        <v>155</v>
      </c>
    </row>
    <row r="255" spans="1:60" outlineLevel="1" x14ac:dyDescent="0.25">
      <c r="A255" s="247">
        <v>86</v>
      </c>
      <c r="B255" s="248" t="s">
        <v>483</v>
      </c>
      <c r="C255" s="260" t="s">
        <v>484</v>
      </c>
      <c r="D255" s="249" t="s">
        <v>287</v>
      </c>
      <c r="E255" s="250">
        <v>1</v>
      </c>
      <c r="F255" s="251"/>
      <c r="G255" s="252">
        <f>ROUND(E255*F255,2)</f>
        <v>0</v>
      </c>
      <c r="H255" s="251"/>
      <c r="I255" s="252">
        <f>ROUND(E255*H255,2)</f>
        <v>0</v>
      </c>
      <c r="J255" s="251"/>
      <c r="K255" s="252">
        <f>ROUND(E255*J255,2)</f>
        <v>0</v>
      </c>
      <c r="L255" s="252">
        <v>21</v>
      </c>
      <c r="M255" s="252">
        <f>G255*(1+L255/100)</f>
        <v>0</v>
      </c>
      <c r="N255" s="250">
        <v>0</v>
      </c>
      <c r="O255" s="250">
        <f>ROUND(E255*N255,2)</f>
        <v>0</v>
      </c>
      <c r="P255" s="250">
        <v>0</v>
      </c>
      <c r="Q255" s="250">
        <f>ROUND(E255*P255,2)</f>
        <v>0</v>
      </c>
      <c r="R255" s="252"/>
      <c r="S255" s="252" t="s">
        <v>211</v>
      </c>
      <c r="T255" s="253" t="s">
        <v>212</v>
      </c>
      <c r="U255" s="225">
        <v>0</v>
      </c>
      <c r="V255" s="225">
        <f>ROUND(E255*U255,2)</f>
        <v>0</v>
      </c>
      <c r="W255" s="225"/>
      <c r="X255" s="225" t="s">
        <v>161</v>
      </c>
      <c r="Y255" s="225" t="s">
        <v>162</v>
      </c>
      <c r="Z255" s="215"/>
      <c r="AA255" s="215"/>
      <c r="AB255" s="215"/>
      <c r="AC255" s="215"/>
      <c r="AD255" s="215"/>
      <c r="AE255" s="215"/>
      <c r="AF255" s="215"/>
      <c r="AG255" s="215" t="s">
        <v>163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5">
      <c r="A256" s="247">
        <v>87</v>
      </c>
      <c r="B256" s="248" t="s">
        <v>485</v>
      </c>
      <c r="C256" s="260" t="s">
        <v>486</v>
      </c>
      <c r="D256" s="249" t="s">
        <v>287</v>
      </c>
      <c r="E256" s="250">
        <v>1</v>
      </c>
      <c r="F256" s="251"/>
      <c r="G256" s="252">
        <f>ROUND(E256*F256,2)</f>
        <v>0</v>
      </c>
      <c r="H256" s="251"/>
      <c r="I256" s="252">
        <f>ROUND(E256*H256,2)</f>
        <v>0</v>
      </c>
      <c r="J256" s="251"/>
      <c r="K256" s="252">
        <f>ROUND(E256*J256,2)</f>
        <v>0</v>
      </c>
      <c r="L256" s="252">
        <v>21</v>
      </c>
      <c r="M256" s="252">
        <f>G256*(1+L256/100)</f>
        <v>0</v>
      </c>
      <c r="N256" s="250">
        <v>0</v>
      </c>
      <c r="O256" s="250">
        <f>ROUND(E256*N256,2)</f>
        <v>0</v>
      </c>
      <c r="P256" s="250">
        <v>0</v>
      </c>
      <c r="Q256" s="250">
        <f>ROUND(E256*P256,2)</f>
        <v>0</v>
      </c>
      <c r="R256" s="252"/>
      <c r="S256" s="252" t="s">
        <v>211</v>
      </c>
      <c r="T256" s="253" t="s">
        <v>212</v>
      </c>
      <c r="U256" s="225">
        <v>0</v>
      </c>
      <c r="V256" s="225">
        <f>ROUND(E256*U256,2)</f>
        <v>0</v>
      </c>
      <c r="W256" s="225"/>
      <c r="X256" s="225" t="s">
        <v>161</v>
      </c>
      <c r="Y256" s="225" t="s">
        <v>162</v>
      </c>
      <c r="Z256" s="215"/>
      <c r="AA256" s="215"/>
      <c r="AB256" s="215"/>
      <c r="AC256" s="215"/>
      <c r="AD256" s="215"/>
      <c r="AE256" s="215"/>
      <c r="AF256" s="215"/>
      <c r="AG256" s="215" t="s">
        <v>163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5">
      <c r="A257" s="247">
        <v>88</v>
      </c>
      <c r="B257" s="248" t="s">
        <v>487</v>
      </c>
      <c r="C257" s="260" t="s">
        <v>488</v>
      </c>
      <c r="D257" s="249" t="s">
        <v>287</v>
      </c>
      <c r="E257" s="250">
        <v>1</v>
      </c>
      <c r="F257" s="251"/>
      <c r="G257" s="252">
        <f>ROUND(E257*F257,2)</f>
        <v>0</v>
      </c>
      <c r="H257" s="251"/>
      <c r="I257" s="252">
        <f>ROUND(E257*H257,2)</f>
        <v>0</v>
      </c>
      <c r="J257" s="251"/>
      <c r="K257" s="252">
        <f>ROUND(E257*J257,2)</f>
        <v>0</v>
      </c>
      <c r="L257" s="252">
        <v>21</v>
      </c>
      <c r="M257" s="252">
        <f>G257*(1+L257/100)</f>
        <v>0</v>
      </c>
      <c r="N257" s="250">
        <v>0</v>
      </c>
      <c r="O257" s="250">
        <f>ROUND(E257*N257,2)</f>
        <v>0</v>
      </c>
      <c r="P257" s="250">
        <v>0</v>
      </c>
      <c r="Q257" s="250">
        <f>ROUND(E257*P257,2)</f>
        <v>0</v>
      </c>
      <c r="R257" s="252"/>
      <c r="S257" s="252" t="s">
        <v>211</v>
      </c>
      <c r="T257" s="253" t="s">
        <v>212</v>
      </c>
      <c r="U257" s="225">
        <v>0</v>
      </c>
      <c r="V257" s="225">
        <f>ROUND(E257*U257,2)</f>
        <v>0</v>
      </c>
      <c r="W257" s="225"/>
      <c r="X257" s="225" t="s">
        <v>161</v>
      </c>
      <c r="Y257" s="225" t="s">
        <v>162</v>
      </c>
      <c r="Z257" s="215"/>
      <c r="AA257" s="215"/>
      <c r="AB257" s="215"/>
      <c r="AC257" s="215"/>
      <c r="AD257" s="215"/>
      <c r="AE257" s="215"/>
      <c r="AF257" s="215"/>
      <c r="AG257" s="215" t="s">
        <v>163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5">
      <c r="A258" s="236">
        <v>89</v>
      </c>
      <c r="B258" s="237" t="s">
        <v>489</v>
      </c>
      <c r="C258" s="255" t="s">
        <v>490</v>
      </c>
      <c r="D258" s="238" t="s">
        <v>491</v>
      </c>
      <c r="E258" s="239">
        <v>20</v>
      </c>
      <c r="F258" s="240"/>
      <c r="G258" s="241">
        <f>ROUND(E258*F258,2)</f>
        <v>0</v>
      </c>
      <c r="H258" s="240"/>
      <c r="I258" s="241">
        <f>ROUND(E258*H258,2)</f>
        <v>0</v>
      </c>
      <c r="J258" s="240"/>
      <c r="K258" s="241">
        <f>ROUND(E258*J258,2)</f>
        <v>0</v>
      </c>
      <c r="L258" s="241">
        <v>21</v>
      </c>
      <c r="M258" s="241">
        <f>G258*(1+L258/100)</f>
        <v>0</v>
      </c>
      <c r="N258" s="239">
        <v>0</v>
      </c>
      <c r="O258" s="239">
        <f>ROUND(E258*N258,2)</f>
        <v>0</v>
      </c>
      <c r="P258" s="239">
        <v>0</v>
      </c>
      <c r="Q258" s="239">
        <f>ROUND(E258*P258,2)</f>
        <v>0</v>
      </c>
      <c r="R258" s="241" t="s">
        <v>492</v>
      </c>
      <c r="S258" s="241" t="s">
        <v>160</v>
      </c>
      <c r="T258" s="242" t="s">
        <v>160</v>
      </c>
      <c r="U258" s="225">
        <v>1</v>
      </c>
      <c r="V258" s="225">
        <f>ROUND(E258*U258,2)</f>
        <v>20</v>
      </c>
      <c r="W258" s="225"/>
      <c r="X258" s="225" t="s">
        <v>493</v>
      </c>
      <c r="Y258" s="225" t="s">
        <v>162</v>
      </c>
      <c r="Z258" s="215"/>
      <c r="AA258" s="215"/>
      <c r="AB258" s="215"/>
      <c r="AC258" s="215"/>
      <c r="AD258" s="215"/>
      <c r="AE258" s="215"/>
      <c r="AF258" s="215"/>
      <c r="AG258" s="215" t="s">
        <v>494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2" x14ac:dyDescent="0.25">
      <c r="A259" s="222"/>
      <c r="B259" s="223"/>
      <c r="C259" s="257" t="s">
        <v>495</v>
      </c>
      <c r="D259" s="226"/>
      <c r="E259" s="227">
        <v>20</v>
      </c>
      <c r="F259" s="225"/>
      <c r="G259" s="225"/>
      <c r="H259" s="225"/>
      <c r="I259" s="225"/>
      <c r="J259" s="225"/>
      <c r="K259" s="225"/>
      <c r="L259" s="225"/>
      <c r="M259" s="225"/>
      <c r="N259" s="224"/>
      <c r="O259" s="224"/>
      <c r="P259" s="224"/>
      <c r="Q259" s="224"/>
      <c r="R259" s="225"/>
      <c r="S259" s="225"/>
      <c r="T259" s="225"/>
      <c r="U259" s="225"/>
      <c r="V259" s="225"/>
      <c r="W259" s="225"/>
      <c r="X259" s="225"/>
      <c r="Y259" s="225"/>
      <c r="Z259" s="215"/>
      <c r="AA259" s="215"/>
      <c r="AB259" s="215"/>
      <c r="AC259" s="215"/>
      <c r="AD259" s="215"/>
      <c r="AE259" s="215"/>
      <c r="AF259" s="215"/>
      <c r="AG259" s="215" t="s">
        <v>167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x14ac:dyDescent="0.25">
      <c r="A260" s="229" t="s">
        <v>154</v>
      </c>
      <c r="B260" s="230" t="s">
        <v>122</v>
      </c>
      <c r="C260" s="254" t="s">
        <v>123</v>
      </c>
      <c r="D260" s="231"/>
      <c r="E260" s="232"/>
      <c r="F260" s="233"/>
      <c r="G260" s="233">
        <f>SUMIF(AG261:AG270,"&lt;&gt;NOR",G261:G270)</f>
        <v>0</v>
      </c>
      <c r="H260" s="233"/>
      <c r="I260" s="233">
        <f>SUM(I261:I270)</f>
        <v>0</v>
      </c>
      <c r="J260" s="233"/>
      <c r="K260" s="233">
        <f>SUM(K261:K270)</f>
        <v>0</v>
      </c>
      <c r="L260" s="233"/>
      <c r="M260" s="233">
        <f>SUM(M261:M270)</f>
        <v>0</v>
      </c>
      <c r="N260" s="232"/>
      <c r="O260" s="232">
        <f>SUM(O261:O270)</f>
        <v>0</v>
      </c>
      <c r="P260" s="232"/>
      <c r="Q260" s="232">
        <f>SUM(Q261:Q270)</f>
        <v>0</v>
      </c>
      <c r="R260" s="233"/>
      <c r="S260" s="233"/>
      <c r="T260" s="234"/>
      <c r="U260" s="228"/>
      <c r="V260" s="228">
        <f>SUM(V261:V270)</f>
        <v>37.769999999999996</v>
      </c>
      <c r="W260" s="228"/>
      <c r="X260" s="228"/>
      <c r="Y260" s="228"/>
      <c r="AG260" t="s">
        <v>155</v>
      </c>
    </row>
    <row r="261" spans="1:60" outlineLevel="1" x14ac:dyDescent="0.25">
      <c r="A261" s="247">
        <v>90</v>
      </c>
      <c r="B261" s="248" t="s">
        <v>496</v>
      </c>
      <c r="C261" s="260" t="s">
        <v>497</v>
      </c>
      <c r="D261" s="249" t="s">
        <v>259</v>
      </c>
      <c r="E261" s="250">
        <v>97.194180000000003</v>
      </c>
      <c r="F261" s="251"/>
      <c r="G261" s="252">
        <f>ROUND(E261*F261,2)</f>
        <v>0</v>
      </c>
      <c r="H261" s="251"/>
      <c r="I261" s="252">
        <f>ROUND(E261*H261,2)</f>
        <v>0</v>
      </c>
      <c r="J261" s="251"/>
      <c r="K261" s="252">
        <f>ROUND(E261*J261,2)</f>
        <v>0</v>
      </c>
      <c r="L261" s="252">
        <v>21</v>
      </c>
      <c r="M261" s="252">
        <f>G261*(1+L261/100)</f>
        <v>0</v>
      </c>
      <c r="N261" s="250">
        <v>0</v>
      </c>
      <c r="O261" s="250">
        <f>ROUND(E261*N261,2)</f>
        <v>0</v>
      </c>
      <c r="P261" s="250">
        <v>0</v>
      </c>
      <c r="Q261" s="250">
        <f>ROUND(E261*P261,2)</f>
        <v>0</v>
      </c>
      <c r="R261" s="252" t="s">
        <v>498</v>
      </c>
      <c r="S261" s="252" t="s">
        <v>160</v>
      </c>
      <c r="T261" s="253" t="s">
        <v>160</v>
      </c>
      <c r="U261" s="225">
        <v>0</v>
      </c>
      <c r="V261" s="225">
        <f>ROUND(E261*U261,2)</f>
        <v>0</v>
      </c>
      <c r="W261" s="225"/>
      <c r="X261" s="225" t="s">
        <v>499</v>
      </c>
      <c r="Y261" s="225" t="s">
        <v>162</v>
      </c>
      <c r="Z261" s="215"/>
      <c r="AA261" s="215"/>
      <c r="AB261" s="215"/>
      <c r="AC261" s="215"/>
      <c r="AD261" s="215"/>
      <c r="AE261" s="215"/>
      <c r="AF261" s="215"/>
      <c r="AG261" s="215" t="s">
        <v>500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5">
      <c r="A262" s="236">
        <v>91</v>
      </c>
      <c r="B262" s="237" t="s">
        <v>501</v>
      </c>
      <c r="C262" s="255" t="s">
        <v>502</v>
      </c>
      <c r="D262" s="238" t="s">
        <v>259</v>
      </c>
      <c r="E262" s="239">
        <v>5.1154799999999998</v>
      </c>
      <c r="F262" s="240"/>
      <c r="G262" s="241">
        <f>ROUND(E262*F262,2)</f>
        <v>0</v>
      </c>
      <c r="H262" s="240"/>
      <c r="I262" s="241">
        <f>ROUND(E262*H262,2)</f>
        <v>0</v>
      </c>
      <c r="J262" s="240"/>
      <c r="K262" s="241">
        <f>ROUND(E262*J262,2)</f>
        <v>0</v>
      </c>
      <c r="L262" s="241">
        <v>21</v>
      </c>
      <c r="M262" s="241">
        <f>G262*(1+L262/100)</f>
        <v>0</v>
      </c>
      <c r="N262" s="239">
        <v>0</v>
      </c>
      <c r="O262" s="239">
        <f>ROUND(E262*N262,2)</f>
        <v>0</v>
      </c>
      <c r="P262" s="239">
        <v>0</v>
      </c>
      <c r="Q262" s="239">
        <f>ROUND(E262*P262,2)</f>
        <v>0</v>
      </c>
      <c r="R262" s="241" t="s">
        <v>503</v>
      </c>
      <c r="S262" s="241" t="s">
        <v>160</v>
      </c>
      <c r="T262" s="242" t="s">
        <v>160</v>
      </c>
      <c r="U262" s="225">
        <v>0.16400000000000001</v>
      </c>
      <c r="V262" s="225">
        <f>ROUND(E262*U262,2)</f>
        <v>0.84</v>
      </c>
      <c r="W262" s="225"/>
      <c r="X262" s="225" t="s">
        <v>499</v>
      </c>
      <c r="Y262" s="225" t="s">
        <v>162</v>
      </c>
      <c r="Z262" s="215"/>
      <c r="AA262" s="215"/>
      <c r="AB262" s="215"/>
      <c r="AC262" s="215"/>
      <c r="AD262" s="215"/>
      <c r="AE262" s="215"/>
      <c r="AF262" s="215"/>
      <c r="AG262" s="215" t="s">
        <v>500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ht="21" outlineLevel="2" x14ac:dyDescent="0.25">
      <c r="A263" s="222"/>
      <c r="B263" s="223"/>
      <c r="C263" s="256" t="s">
        <v>504</v>
      </c>
      <c r="D263" s="243"/>
      <c r="E263" s="243"/>
      <c r="F263" s="243"/>
      <c r="G263" s="243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25"/>
      <c r="Z263" s="215"/>
      <c r="AA263" s="215"/>
      <c r="AB263" s="215"/>
      <c r="AC263" s="215"/>
      <c r="AD263" s="215"/>
      <c r="AE263" s="215"/>
      <c r="AF263" s="215"/>
      <c r="AG263" s="215" t="s">
        <v>165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44" t="str">
        <f>C263</f>
        <v>se složením a hrubým urovnáním nebo s přeložením na jiný dopravní prostředek kromě lodi, vč. příplatku za každých dalších i započatých 1000 m přes 1000 m,</v>
      </c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5">
      <c r="A264" s="247">
        <v>92</v>
      </c>
      <c r="B264" s="248" t="s">
        <v>505</v>
      </c>
      <c r="C264" s="260" t="s">
        <v>506</v>
      </c>
      <c r="D264" s="249" t="s">
        <v>259</v>
      </c>
      <c r="E264" s="250">
        <v>5.1154799999999998</v>
      </c>
      <c r="F264" s="251"/>
      <c r="G264" s="252">
        <f>ROUND(E264*F264,2)</f>
        <v>0</v>
      </c>
      <c r="H264" s="251"/>
      <c r="I264" s="252">
        <f>ROUND(E264*H264,2)</f>
        <v>0</v>
      </c>
      <c r="J264" s="251"/>
      <c r="K264" s="252">
        <f>ROUND(E264*J264,2)</f>
        <v>0</v>
      </c>
      <c r="L264" s="252">
        <v>21</v>
      </c>
      <c r="M264" s="252">
        <f>G264*(1+L264/100)</f>
        <v>0</v>
      </c>
      <c r="N264" s="250">
        <v>0</v>
      </c>
      <c r="O264" s="250">
        <f>ROUND(E264*N264,2)</f>
        <v>0</v>
      </c>
      <c r="P264" s="250">
        <v>0</v>
      </c>
      <c r="Q264" s="250">
        <f>ROUND(E264*P264,2)</f>
        <v>0</v>
      </c>
      <c r="R264" s="252" t="s">
        <v>229</v>
      </c>
      <c r="S264" s="252" t="s">
        <v>160</v>
      </c>
      <c r="T264" s="253" t="s">
        <v>160</v>
      </c>
      <c r="U264" s="225">
        <v>0.93300000000000005</v>
      </c>
      <c r="V264" s="225">
        <f>ROUND(E264*U264,2)</f>
        <v>4.7699999999999996</v>
      </c>
      <c r="W264" s="225"/>
      <c r="X264" s="225" t="s">
        <v>499</v>
      </c>
      <c r="Y264" s="225" t="s">
        <v>162</v>
      </c>
      <c r="Z264" s="215"/>
      <c r="AA264" s="215"/>
      <c r="AB264" s="215"/>
      <c r="AC264" s="215"/>
      <c r="AD264" s="215"/>
      <c r="AE264" s="215"/>
      <c r="AF264" s="215"/>
      <c r="AG264" s="215" t="s">
        <v>500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5">
      <c r="A265" s="247">
        <v>93</v>
      </c>
      <c r="B265" s="248" t="s">
        <v>507</v>
      </c>
      <c r="C265" s="260" t="s">
        <v>508</v>
      </c>
      <c r="D265" s="249" t="s">
        <v>259</v>
      </c>
      <c r="E265" s="250">
        <v>5.1154799999999998</v>
      </c>
      <c r="F265" s="251"/>
      <c r="G265" s="252">
        <f>ROUND(E265*F265,2)</f>
        <v>0</v>
      </c>
      <c r="H265" s="251"/>
      <c r="I265" s="252">
        <f>ROUND(E265*H265,2)</f>
        <v>0</v>
      </c>
      <c r="J265" s="251"/>
      <c r="K265" s="252">
        <f>ROUND(E265*J265,2)</f>
        <v>0</v>
      </c>
      <c r="L265" s="252">
        <v>21</v>
      </c>
      <c r="M265" s="252">
        <f>G265*(1+L265/100)</f>
        <v>0</v>
      </c>
      <c r="N265" s="250">
        <v>0</v>
      </c>
      <c r="O265" s="250">
        <f>ROUND(E265*N265,2)</f>
        <v>0</v>
      </c>
      <c r="P265" s="250">
        <v>0</v>
      </c>
      <c r="Q265" s="250">
        <f>ROUND(E265*P265,2)</f>
        <v>0</v>
      </c>
      <c r="R265" s="252" t="s">
        <v>229</v>
      </c>
      <c r="S265" s="252" t="s">
        <v>160</v>
      </c>
      <c r="T265" s="253" t="s">
        <v>160</v>
      </c>
      <c r="U265" s="225">
        <v>0.65300000000000002</v>
      </c>
      <c r="V265" s="225">
        <f>ROUND(E265*U265,2)</f>
        <v>3.34</v>
      </c>
      <c r="W265" s="225"/>
      <c r="X265" s="225" t="s">
        <v>499</v>
      </c>
      <c r="Y265" s="225" t="s">
        <v>162</v>
      </c>
      <c r="Z265" s="215"/>
      <c r="AA265" s="215"/>
      <c r="AB265" s="215"/>
      <c r="AC265" s="215"/>
      <c r="AD265" s="215"/>
      <c r="AE265" s="215"/>
      <c r="AF265" s="215"/>
      <c r="AG265" s="215" t="s">
        <v>500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5">
      <c r="A266" s="236">
        <v>94</v>
      </c>
      <c r="B266" s="237" t="s">
        <v>509</v>
      </c>
      <c r="C266" s="255" t="s">
        <v>510</v>
      </c>
      <c r="D266" s="238" t="s">
        <v>259</v>
      </c>
      <c r="E266" s="239">
        <v>5.1154799999999998</v>
      </c>
      <c r="F266" s="240"/>
      <c r="G266" s="241">
        <f>ROUND(E266*F266,2)</f>
        <v>0</v>
      </c>
      <c r="H266" s="240"/>
      <c r="I266" s="241">
        <f>ROUND(E266*H266,2)</f>
        <v>0</v>
      </c>
      <c r="J266" s="240"/>
      <c r="K266" s="241">
        <f>ROUND(E266*J266,2)</f>
        <v>0</v>
      </c>
      <c r="L266" s="241">
        <v>21</v>
      </c>
      <c r="M266" s="241">
        <f>G266*(1+L266/100)</f>
        <v>0</v>
      </c>
      <c r="N266" s="239">
        <v>0</v>
      </c>
      <c r="O266" s="239">
        <f>ROUND(E266*N266,2)</f>
        <v>0</v>
      </c>
      <c r="P266" s="239">
        <v>0</v>
      </c>
      <c r="Q266" s="239">
        <f>ROUND(E266*P266,2)</f>
        <v>0</v>
      </c>
      <c r="R266" s="241" t="s">
        <v>229</v>
      </c>
      <c r="S266" s="241" t="s">
        <v>160</v>
      </c>
      <c r="T266" s="242" t="s">
        <v>160</v>
      </c>
      <c r="U266" s="225">
        <v>0.49</v>
      </c>
      <c r="V266" s="225">
        <f>ROUND(E266*U266,2)</f>
        <v>2.5099999999999998</v>
      </c>
      <c r="W266" s="225"/>
      <c r="X266" s="225" t="s">
        <v>499</v>
      </c>
      <c r="Y266" s="225" t="s">
        <v>162</v>
      </c>
      <c r="Z266" s="215"/>
      <c r="AA266" s="215"/>
      <c r="AB266" s="215"/>
      <c r="AC266" s="215"/>
      <c r="AD266" s="215"/>
      <c r="AE266" s="215"/>
      <c r="AF266" s="215"/>
      <c r="AG266" s="215" t="s">
        <v>500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2" x14ac:dyDescent="0.25">
      <c r="A267" s="222"/>
      <c r="B267" s="223"/>
      <c r="C267" s="259" t="s">
        <v>511</v>
      </c>
      <c r="D267" s="246"/>
      <c r="E267" s="246"/>
      <c r="F267" s="246"/>
      <c r="G267" s="246"/>
      <c r="H267" s="225"/>
      <c r="I267" s="225"/>
      <c r="J267" s="225"/>
      <c r="K267" s="225"/>
      <c r="L267" s="225"/>
      <c r="M267" s="225"/>
      <c r="N267" s="224"/>
      <c r="O267" s="224"/>
      <c r="P267" s="224"/>
      <c r="Q267" s="224"/>
      <c r="R267" s="225"/>
      <c r="S267" s="225"/>
      <c r="T267" s="225"/>
      <c r="U267" s="225"/>
      <c r="V267" s="225"/>
      <c r="W267" s="225"/>
      <c r="X267" s="225"/>
      <c r="Y267" s="225"/>
      <c r="Z267" s="215"/>
      <c r="AA267" s="215"/>
      <c r="AB267" s="215"/>
      <c r="AC267" s="215"/>
      <c r="AD267" s="215"/>
      <c r="AE267" s="215"/>
      <c r="AF267" s="215"/>
      <c r="AG267" s="215" t="s">
        <v>202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5">
      <c r="A268" s="247">
        <v>95</v>
      </c>
      <c r="B268" s="248" t="s">
        <v>512</v>
      </c>
      <c r="C268" s="260" t="s">
        <v>513</v>
      </c>
      <c r="D268" s="249" t="s">
        <v>259</v>
      </c>
      <c r="E268" s="250">
        <v>5.1154799999999998</v>
      </c>
      <c r="F268" s="251"/>
      <c r="G268" s="252">
        <f>ROUND(E268*F268,2)</f>
        <v>0</v>
      </c>
      <c r="H268" s="251"/>
      <c r="I268" s="252">
        <f>ROUND(E268*H268,2)</f>
        <v>0</v>
      </c>
      <c r="J268" s="251"/>
      <c r="K268" s="252">
        <f>ROUND(E268*J268,2)</f>
        <v>0</v>
      </c>
      <c r="L268" s="252">
        <v>21</v>
      </c>
      <c r="M268" s="252">
        <f>G268*(1+L268/100)</f>
        <v>0</v>
      </c>
      <c r="N268" s="250">
        <v>0</v>
      </c>
      <c r="O268" s="250">
        <f>ROUND(E268*N268,2)</f>
        <v>0</v>
      </c>
      <c r="P268" s="250">
        <v>0</v>
      </c>
      <c r="Q268" s="250">
        <f>ROUND(E268*P268,2)</f>
        <v>0</v>
      </c>
      <c r="R268" s="252" t="s">
        <v>229</v>
      </c>
      <c r="S268" s="252" t="s">
        <v>160</v>
      </c>
      <c r="T268" s="253" t="s">
        <v>160</v>
      </c>
      <c r="U268" s="225">
        <v>0.94199999999999995</v>
      </c>
      <c r="V268" s="225">
        <f>ROUND(E268*U268,2)</f>
        <v>4.82</v>
      </c>
      <c r="W268" s="225"/>
      <c r="X268" s="225" t="s">
        <v>499</v>
      </c>
      <c r="Y268" s="225" t="s">
        <v>162</v>
      </c>
      <c r="Z268" s="215"/>
      <c r="AA268" s="215"/>
      <c r="AB268" s="215"/>
      <c r="AC268" s="215"/>
      <c r="AD268" s="215"/>
      <c r="AE268" s="215"/>
      <c r="AF268" s="215"/>
      <c r="AG268" s="215" t="s">
        <v>500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5">
      <c r="A269" s="247">
        <v>96</v>
      </c>
      <c r="B269" s="248" t="s">
        <v>514</v>
      </c>
      <c r="C269" s="260" t="s">
        <v>515</v>
      </c>
      <c r="D269" s="249" t="s">
        <v>259</v>
      </c>
      <c r="E269" s="250">
        <v>204.61931999999999</v>
      </c>
      <c r="F269" s="251"/>
      <c r="G269" s="252">
        <f>ROUND(E269*F269,2)</f>
        <v>0</v>
      </c>
      <c r="H269" s="251"/>
      <c r="I269" s="252">
        <f>ROUND(E269*H269,2)</f>
        <v>0</v>
      </c>
      <c r="J269" s="251"/>
      <c r="K269" s="252">
        <f>ROUND(E269*J269,2)</f>
        <v>0</v>
      </c>
      <c r="L269" s="252">
        <v>21</v>
      </c>
      <c r="M269" s="252">
        <f>G269*(1+L269/100)</f>
        <v>0</v>
      </c>
      <c r="N269" s="250">
        <v>0</v>
      </c>
      <c r="O269" s="250">
        <f>ROUND(E269*N269,2)</f>
        <v>0</v>
      </c>
      <c r="P269" s="250">
        <v>0</v>
      </c>
      <c r="Q269" s="250">
        <f>ROUND(E269*P269,2)</f>
        <v>0</v>
      </c>
      <c r="R269" s="252" t="s">
        <v>229</v>
      </c>
      <c r="S269" s="252" t="s">
        <v>160</v>
      </c>
      <c r="T269" s="253" t="s">
        <v>160</v>
      </c>
      <c r="U269" s="225">
        <v>0.105</v>
      </c>
      <c r="V269" s="225">
        <f>ROUND(E269*U269,2)</f>
        <v>21.49</v>
      </c>
      <c r="W269" s="225"/>
      <c r="X269" s="225" t="s">
        <v>499</v>
      </c>
      <c r="Y269" s="225" t="s">
        <v>162</v>
      </c>
      <c r="Z269" s="215"/>
      <c r="AA269" s="215"/>
      <c r="AB269" s="215"/>
      <c r="AC269" s="215"/>
      <c r="AD269" s="215"/>
      <c r="AE269" s="215"/>
      <c r="AF269" s="215"/>
      <c r="AG269" s="215" t="s">
        <v>500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ht="20.399999999999999" outlineLevel="1" x14ac:dyDescent="0.25">
      <c r="A270" s="247">
        <v>97</v>
      </c>
      <c r="B270" s="248" t="s">
        <v>516</v>
      </c>
      <c r="C270" s="260" t="s">
        <v>517</v>
      </c>
      <c r="D270" s="249" t="s">
        <v>259</v>
      </c>
      <c r="E270" s="250">
        <v>5.1154799999999998</v>
      </c>
      <c r="F270" s="251"/>
      <c r="G270" s="252">
        <f>ROUND(E270*F270,2)</f>
        <v>0</v>
      </c>
      <c r="H270" s="251"/>
      <c r="I270" s="252">
        <f>ROUND(E270*H270,2)</f>
        <v>0</v>
      </c>
      <c r="J270" s="251"/>
      <c r="K270" s="252">
        <f>ROUND(E270*J270,2)</f>
        <v>0</v>
      </c>
      <c r="L270" s="252">
        <v>21</v>
      </c>
      <c r="M270" s="252">
        <f>G270*(1+L270/100)</f>
        <v>0</v>
      </c>
      <c r="N270" s="250">
        <v>0</v>
      </c>
      <c r="O270" s="250">
        <f>ROUND(E270*N270,2)</f>
        <v>0</v>
      </c>
      <c r="P270" s="250">
        <v>0</v>
      </c>
      <c r="Q270" s="250">
        <f>ROUND(E270*P270,2)</f>
        <v>0</v>
      </c>
      <c r="R270" s="252" t="s">
        <v>229</v>
      </c>
      <c r="S270" s="252" t="s">
        <v>160</v>
      </c>
      <c r="T270" s="253" t="s">
        <v>160</v>
      </c>
      <c r="U270" s="225">
        <v>0</v>
      </c>
      <c r="V270" s="225">
        <f>ROUND(E270*U270,2)</f>
        <v>0</v>
      </c>
      <c r="W270" s="225"/>
      <c r="X270" s="225" t="s">
        <v>499</v>
      </c>
      <c r="Y270" s="225" t="s">
        <v>162</v>
      </c>
      <c r="Z270" s="215"/>
      <c r="AA270" s="215"/>
      <c r="AB270" s="215"/>
      <c r="AC270" s="215"/>
      <c r="AD270" s="215"/>
      <c r="AE270" s="215"/>
      <c r="AF270" s="215"/>
      <c r="AG270" s="215" t="s">
        <v>500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x14ac:dyDescent="0.25">
      <c r="A271" s="229" t="s">
        <v>154</v>
      </c>
      <c r="B271" s="230" t="s">
        <v>125</v>
      </c>
      <c r="C271" s="254" t="s">
        <v>27</v>
      </c>
      <c r="D271" s="231"/>
      <c r="E271" s="232"/>
      <c r="F271" s="233"/>
      <c r="G271" s="233">
        <f>SUMIF(AG272:AG274,"&lt;&gt;NOR",G272:G274)</f>
        <v>0</v>
      </c>
      <c r="H271" s="233"/>
      <c r="I271" s="233">
        <f>SUM(I272:I274)</f>
        <v>0</v>
      </c>
      <c r="J271" s="233"/>
      <c r="K271" s="233">
        <f>SUM(K272:K274)</f>
        <v>0</v>
      </c>
      <c r="L271" s="233"/>
      <c r="M271" s="233">
        <f>SUM(M272:M274)</f>
        <v>0</v>
      </c>
      <c r="N271" s="232"/>
      <c r="O271" s="232">
        <f>SUM(O272:O274)</f>
        <v>0</v>
      </c>
      <c r="P271" s="232"/>
      <c r="Q271" s="232">
        <f>SUM(Q272:Q274)</f>
        <v>0</v>
      </c>
      <c r="R271" s="233"/>
      <c r="S271" s="233"/>
      <c r="T271" s="234"/>
      <c r="U271" s="228"/>
      <c r="V271" s="228">
        <f>SUM(V272:V274)</f>
        <v>0</v>
      </c>
      <c r="W271" s="228"/>
      <c r="X271" s="228"/>
      <c r="Y271" s="228"/>
      <c r="AG271" t="s">
        <v>155</v>
      </c>
    </row>
    <row r="272" spans="1:60" outlineLevel="1" x14ac:dyDescent="0.25">
      <c r="A272" s="236">
        <v>98</v>
      </c>
      <c r="B272" s="237" t="s">
        <v>518</v>
      </c>
      <c r="C272" s="255" t="s">
        <v>519</v>
      </c>
      <c r="D272" s="238" t="s">
        <v>520</v>
      </c>
      <c r="E272" s="239">
        <v>1</v>
      </c>
      <c r="F272" s="240"/>
      <c r="G272" s="241">
        <f>ROUND(E272*F272,2)</f>
        <v>0</v>
      </c>
      <c r="H272" s="240"/>
      <c r="I272" s="241">
        <f>ROUND(E272*H272,2)</f>
        <v>0</v>
      </c>
      <c r="J272" s="240"/>
      <c r="K272" s="241">
        <f>ROUND(E272*J272,2)</f>
        <v>0</v>
      </c>
      <c r="L272" s="241">
        <v>21</v>
      </c>
      <c r="M272" s="241">
        <f>G272*(1+L272/100)</f>
        <v>0</v>
      </c>
      <c r="N272" s="239">
        <v>0</v>
      </c>
      <c r="O272" s="239">
        <f>ROUND(E272*N272,2)</f>
        <v>0</v>
      </c>
      <c r="P272" s="239">
        <v>0</v>
      </c>
      <c r="Q272" s="239">
        <f>ROUND(E272*P272,2)</f>
        <v>0</v>
      </c>
      <c r="R272" s="241"/>
      <c r="S272" s="241" t="s">
        <v>160</v>
      </c>
      <c r="T272" s="242" t="s">
        <v>390</v>
      </c>
      <c r="U272" s="225">
        <v>0</v>
      </c>
      <c r="V272" s="225">
        <f>ROUND(E272*U272,2)</f>
        <v>0</v>
      </c>
      <c r="W272" s="225"/>
      <c r="X272" s="225" t="s">
        <v>521</v>
      </c>
      <c r="Y272" s="225" t="s">
        <v>162</v>
      </c>
      <c r="Z272" s="215"/>
      <c r="AA272" s="215"/>
      <c r="AB272" s="215"/>
      <c r="AC272" s="215"/>
      <c r="AD272" s="215"/>
      <c r="AE272" s="215"/>
      <c r="AF272" s="215"/>
      <c r="AG272" s="215" t="s">
        <v>522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2" x14ac:dyDescent="0.25">
      <c r="A273" s="222"/>
      <c r="B273" s="223"/>
      <c r="C273" s="259" t="s">
        <v>523</v>
      </c>
      <c r="D273" s="246"/>
      <c r="E273" s="246"/>
      <c r="F273" s="246"/>
      <c r="G273" s="246"/>
      <c r="H273" s="225"/>
      <c r="I273" s="225"/>
      <c r="J273" s="225"/>
      <c r="K273" s="225"/>
      <c r="L273" s="225"/>
      <c r="M273" s="225"/>
      <c r="N273" s="224"/>
      <c r="O273" s="224"/>
      <c r="P273" s="224"/>
      <c r="Q273" s="224"/>
      <c r="R273" s="225"/>
      <c r="S273" s="225"/>
      <c r="T273" s="225"/>
      <c r="U273" s="225"/>
      <c r="V273" s="225"/>
      <c r="W273" s="225"/>
      <c r="X273" s="225"/>
      <c r="Y273" s="225"/>
      <c r="Z273" s="215"/>
      <c r="AA273" s="215"/>
      <c r="AB273" s="215"/>
      <c r="AC273" s="215"/>
      <c r="AD273" s="215"/>
      <c r="AE273" s="215"/>
      <c r="AF273" s="215"/>
      <c r="AG273" s="215" t="s">
        <v>202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ht="20.399999999999999" outlineLevel="1" x14ac:dyDescent="0.25">
      <c r="A274" s="247">
        <v>99</v>
      </c>
      <c r="B274" s="248" t="s">
        <v>524</v>
      </c>
      <c r="C274" s="260" t="s">
        <v>525</v>
      </c>
      <c r="D274" s="249" t="s">
        <v>287</v>
      </c>
      <c r="E274" s="250">
        <v>1</v>
      </c>
      <c r="F274" s="251"/>
      <c r="G274" s="252">
        <f>ROUND(E274*F274,2)</f>
        <v>0</v>
      </c>
      <c r="H274" s="251"/>
      <c r="I274" s="252">
        <f>ROUND(E274*H274,2)</f>
        <v>0</v>
      </c>
      <c r="J274" s="251"/>
      <c r="K274" s="252">
        <f>ROUND(E274*J274,2)</f>
        <v>0</v>
      </c>
      <c r="L274" s="252">
        <v>21</v>
      </c>
      <c r="M274" s="252">
        <f>G274*(1+L274/100)</f>
        <v>0</v>
      </c>
      <c r="N274" s="250">
        <v>0</v>
      </c>
      <c r="O274" s="250">
        <f>ROUND(E274*N274,2)</f>
        <v>0</v>
      </c>
      <c r="P274" s="250">
        <v>0</v>
      </c>
      <c r="Q274" s="250">
        <f>ROUND(E274*P274,2)</f>
        <v>0</v>
      </c>
      <c r="R274" s="252"/>
      <c r="S274" s="252" t="s">
        <v>211</v>
      </c>
      <c r="T274" s="253" t="s">
        <v>390</v>
      </c>
      <c r="U274" s="225">
        <v>0</v>
      </c>
      <c r="V274" s="225">
        <f>ROUND(E274*U274,2)</f>
        <v>0</v>
      </c>
      <c r="W274" s="225"/>
      <c r="X274" s="225" t="s">
        <v>521</v>
      </c>
      <c r="Y274" s="225" t="s">
        <v>162</v>
      </c>
      <c r="Z274" s="215"/>
      <c r="AA274" s="215"/>
      <c r="AB274" s="215"/>
      <c r="AC274" s="215"/>
      <c r="AD274" s="215"/>
      <c r="AE274" s="215"/>
      <c r="AF274" s="215"/>
      <c r="AG274" s="215" t="s">
        <v>526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x14ac:dyDescent="0.25">
      <c r="A275" s="229" t="s">
        <v>154</v>
      </c>
      <c r="B275" s="230" t="s">
        <v>126</v>
      </c>
      <c r="C275" s="254" t="s">
        <v>28</v>
      </c>
      <c r="D275" s="231"/>
      <c r="E275" s="232"/>
      <c r="F275" s="233"/>
      <c r="G275" s="233">
        <f>SUMIF(AG276:AG279,"&lt;&gt;NOR",G276:G279)</f>
        <v>0</v>
      </c>
      <c r="H275" s="233"/>
      <c r="I275" s="233">
        <f>SUM(I276:I279)</f>
        <v>0</v>
      </c>
      <c r="J275" s="233"/>
      <c r="K275" s="233">
        <f>SUM(K276:K279)</f>
        <v>0</v>
      </c>
      <c r="L275" s="233"/>
      <c r="M275" s="233">
        <f>SUM(M276:M279)</f>
        <v>0</v>
      </c>
      <c r="N275" s="232"/>
      <c r="O275" s="232">
        <f>SUM(O276:O279)</f>
        <v>0</v>
      </c>
      <c r="P275" s="232"/>
      <c r="Q275" s="232">
        <f>SUM(Q276:Q279)</f>
        <v>0</v>
      </c>
      <c r="R275" s="233"/>
      <c r="S275" s="233"/>
      <c r="T275" s="234"/>
      <c r="U275" s="228"/>
      <c r="V275" s="228">
        <f>SUM(V276:V279)</f>
        <v>0</v>
      </c>
      <c r="W275" s="228"/>
      <c r="X275" s="228"/>
      <c r="Y275" s="228"/>
      <c r="AG275" t="s">
        <v>155</v>
      </c>
    </row>
    <row r="276" spans="1:60" outlineLevel="1" x14ac:dyDescent="0.25">
      <c r="A276" s="236">
        <v>100</v>
      </c>
      <c r="B276" s="237" t="s">
        <v>527</v>
      </c>
      <c r="C276" s="255" t="s">
        <v>528</v>
      </c>
      <c r="D276" s="238" t="s">
        <v>520</v>
      </c>
      <c r="E276" s="239">
        <v>1</v>
      </c>
      <c r="F276" s="240"/>
      <c r="G276" s="241">
        <f>ROUND(E276*F276,2)</f>
        <v>0</v>
      </c>
      <c r="H276" s="240"/>
      <c r="I276" s="241">
        <f>ROUND(E276*H276,2)</f>
        <v>0</v>
      </c>
      <c r="J276" s="240"/>
      <c r="K276" s="241">
        <f>ROUND(E276*J276,2)</f>
        <v>0</v>
      </c>
      <c r="L276" s="241">
        <v>21</v>
      </c>
      <c r="M276" s="241">
        <f>G276*(1+L276/100)</f>
        <v>0</v>
      </c>
      <c r="N276" s="239">
        <v>0</v>
      </c>
      <c r="O276" s="239">
        <f>ROUND(E276*N276,2)</f>
        <v>0</v>
      </c>
      <c r="P276" s="239">
        <v>0</v>
      </c>
      <c r="Q276" s="239">
        <f>ROUND(E276*P276,2)</f>
        <v>0</v>
      </c>
      <c r="R276" s="241"/>
      <c r="S276" s="241" t="s">
        <v>160</v>
      </c>
      <c r="T276" s="242" t="s">
        <v>390</v>
      </c>
      <c r="U276" s="225">
        <v>0</v>
      </c>
      <c r="V276" s="225">
        <f>ROUND(E276*U276,2)</f>
        <v>0</v>
      </c>
      <c r="W276" s="225"/>
      <c r="X276" s="225" t="s">
        <v>521</v>
      </c>
      <c r="Y276" s="225" t="s">
        <v>162</v>
      </c>
      <c r="Z276" s="215"/>
      <c r="AA276" s="215"/>
      <c r="AB276" s="215"/>
      <c r="AC276" s="215"/>
      <c r="AD276" s="215"/>
      <c r="AE276" s="215"/>
      <c r="AF276" s="215"/>
      <c r="AG276" s="215" t="s">
        <v>526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2" x14ac:dyDescent="0.25">
      <c r="A277" s="222"/>
      <c r="B277" s="223"/>
      <c r="C277" s="259" t="s">
        <v>529</v>
      </c>
      <c r="D277" s="246"/>
      <c r="E277" s="246"/>
      <c r="F277" s="246"/>
      <c r="G277" s="246"/>
      <c r="H277" s="225"/>
      <c r="I277" s="225"/>
      <c r="J277" s="225"/>
      <c r="K277" s="225"/>
      <c r="L277" s="225"/>
      <c r="M277" s="225"/>
      <c r="N277" s="224"/>
      <c r="O277" s="224"/>
      <c r="P277" s="224"/>
      <c r="Q277" s="224"/>
      <c r="R277" s="225"/>
      <c r="S277" s="225"/>
      <c r="T277" s="225"/>
      <c r="U277" s="225"/>
      <c r="V277" s="225"/>
      <c r="W277" s="225"/>
      <c r="X277" s="225"/>
      <c r="Y277" s="225"/>
      <c r="Z277" s="215"/>
      <c r="AA277" s="215"/>
      <c r="AB277" s="215"/>
      <c r="AC277" s="215"/>
      <c r="AD277" s="215"/>
      <c r="AE277" s="215"/>
      <c r="AF277" s="215"/>
      <c r="AG277" s="215" t="s">
        <v>202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44" t="str">
        <f>C277</f>
        <v>náklady spojené s provedením všech technickými normami předepsaných zkoušek a revizí stavebních konstrukcí nebo stavebních prací.</v>
      </c>
      <c r="BB277" s="215"/>
      <c r="BC277" s="215"/>
      <c r="BD277" s="215"/>
      <c r="BE277" s="215"/>
      <c r="BF277" s="215"/>
      <c r="BG277" s="215"/>
      <c r="BH277" s="215"/>
    </row>
    <row r="278" spans="1:60" ht="20.399999999999999" outlineLevel="1" x14ac:dyDescent="0.25">
      <c r="A278" s="247">
        <v>101</v>
      </c>
      <c r="B278" s="248" t="s">
        <v>530</v>
      </c>
      <c r="C278" s="260" t="s">
        <v>531</v>
      </c>
      <c r="D278" s="249" t="s">
        <v>287</v>
      </c>
      <c r="E278" s="250">
        <v>1</v>
      </c>
      <c r="F278" s="251"/>
      <c r="G278" s="252">
        <f>ROUND(E278*F278,2)</f>
        <v>0</v>
      </c>
      <c r="H278" s="251"/>
      <c r="I278" s="252">
        <f>ROUND(E278*H278,2)</f>
        <v>0</v>
      </c>
      <c r="J278" s="251"/>
      <c r="K278" s="252">
        <f>ROUND(E278*J278,2)</f>
        <v>0</v>
      </c>
      <c r="L278" s="252">
        <v>21</v>
      </c>
      <c r="M278" s="252">
        <f>G278*(1+L278/100)</f>
        <v>0</v>
      </c>
      <c r="N278" s="250">
        <v>0</v>
      </c>
      <c r="O278" s="250">
        <f>ROUND(E278*N278,2)</f>
        <v>0</v>
      </c>
      <c r="P278" s="250">
        <v>0</v>
      </c>
      <c r="Q278" s="250">
        <f>ROUND(E278*P278,2)</f>
        <v>0</v>
      </c>
      <c r="R278" s="252"/>
      <c r="S278" s="252" t="s">
        <v>211</v>
      </c>
      <c r="T278" s="253" t="s">
        <v>390</v>
      </c>
      <c r="U278" s="225">
        <v>0</v>
      </c>
      <c r="V278" s="225">
        <f>ROUND(E278*U278,2)</f>
        <v>0</v>
      </c>
      <c r="W278" s="225"/>
      <c r="X278" s="225" t="s">
        <v>521</v>
      </c>
      <c r="Y278" s="225" t="s">
        <v>162</v>
      </c>
      <c r="Z278" s="215"/>
      <c r="AA278" s="215"/>
      <c r="AB278" s="215"/>
      <c r="AC278" s="215"/>
      <c r="AD278" s="215"/>
      <c r="AE278" s="215"/>
      <c r="AF278" s="215"/>
      <c r="AG278" s="215" t="s">
        <v>526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ht="30.6" outlineLevel="1" x14ac:dyDescent="0.25">
      <c r="A279" s="236">
        <v>102</v>
      </c>
      <c r="B279" s="237" t="s">
        <v>532</v>
      </c>
      <c r="C279" s="255" t="s">
        <v>533</v>
      </c>
      <c r="D279" s="238" t="s">
        <v>287</v>
      </c>
      <c r="E279" s="239">
        <v>1</v>
      </c>
      <c r="F279" s="240"/>
      <c r="G279" s="241">
        <f>ROUND(E279*F279,2)</f>
        <v>0</v>
      </c>
      <c r="H279" s="240"/>
      <c r="I279" s="241">
        <f>ROUND(E279*H279,2)</f>
        <v>0</v>
      </c>
      <c r="J279" s="240"/>
      <c r="K279" s="241">
        <f>ROUND(E279*J279,2)</f>
        <v>0</v>
      </c>
      <c r="L279" s="241">
        <v>21</v>
      </c>
      <c r="M279" s="241">
        <f>G279*(1+L279/100)</f>
        <v>0</v>
      </c>
      <c r="N279" s="239">
        <v>0</v>
      </c>
      <c r="O279" s="239">
        <f>ROUND(E279*N279,2)</f>
        <v>0</v>
      </c>
      <c r="P279" s="239">
        <v>0</v>
      </c>
      <c r="Q279" s="239">
        <f>ROUND(E279*P279,2)</f>
        <v>0</v>
      </c>
      <c r="R279" s="241"/>
      <c r="S279" s="241" t="s">
        <v>211</v>
      </c>
      <c r="T279" s="242" t="s">
        <v>390</v>
      </c>
      <c r="U279" s="225">
        <v>0</v>
      </c>
      <c r="V279" s="225">
        <f>ROUND(E279*U279,2)</f>
        <v>0</v>
      </c>
      <c r="W279" s="225"/>
      <c r="X279" s="225" t="s">
        <v>521</v>
      </c>
      <c r="Y279" s="225" t="s">
        <v>162</v>
      </c>
      <c r="Z279" s="215"/>
      <c r="AA279" s="215"/>
      <c r="AB279" s="215"/>
      <c r="AC279" s="215"/>
      <c r="AD279" s="215"/>
      <c r="AE279" s="215"/>
      <c r="AF279" s="215"/>
      <c r="AG279" s="215" t="s">
        <v>526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x14ac:dyDescent="0.25">
      <c r="A280" s="3"/>
      <c r="B280" s="4"/>
      <c r="C280" s="261"/>
      <c r="D280" s="6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AE280">
        <v>15</v>
      </c>
      <c r="AF280">
        <v>21</v>
      </c>
      <c r="AG280" t="s">
        <v>140</v>
      </c>
    </row>
    <row r="281" spans="1:60" x14ac:dyDescent="0.25">
      <c r="A281" s="218"/>
      <c r="B281" s="219" t="s">
        <v>29</v>
      </c>
      <c r="C281" s="262"/>
      <c r="D281" s="220"/>
      <c r="E281" s="221"/>
      <c r="F281" s="221"/>
      <c r="G281" s="235">
        <f>G8+G12+G15+G32+G35+G40+G47+G52+G55+G81+G84+G99+G122+G139+G146+G207+G229+G240+G247+G254+G260+G271+G275</f>
        <v>0</v>
      </c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AE281">
        <f>SUMIF(L7:L279,AE280,G7:G279)</f>
        <v>0</v>
      </c>
      <c r="AF281">
        <f>SUMIF(L7:L279,AF280,G7:G279)</f>
        <v>0</v>
      </c>
      <c r="AG281" t="s">
        <v>534</v>
      </c>
    </row>
    <row r="282" spans="1:60" x14ac:dyDescent="0.25">
      <c r="C282" s="263"/>
      <c r="D282" s="10"/>
      <c r="AG282" t="s">
        <v>535</v>
      </c>
    </row>
    <row r="283" spans="1:60" x14ac:dyDescent="0.25">
      <c r="D283" s="10"/>
    </row>
    <row r="284" spans="1:60" x14ac:dyDescent="0.25">
      <c r="D284" s="10"/>
    </row>
    <row r="285" spans="1:60" x14ac:dyDescent="0.25">
      <c r="D285" s="10"/>
    </row>
    <row r="286" spans="1:60" x14ac:dyDescent="0.25">
      <c r="D286" s="10"/>
    </row>
    <row r="287" spans="1:60" x14ac:dyDescent="0.25">
      <c r="D287" s="10"/>
    </row>
    <row r="288" spans="1:60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b8Pu7jzSbGw8J2OH5eyrsReUhiINbebpDTzpxq4+STtIs9lVsTI3IqIHPOrc8Sr+d8S8CTMOSkL3qVPG2IC8Tg==" saltValue="NO7BrsmfonkMitRdGuwxKw==" spinCount="100000" sheet="1" formatRows="0"/>
  <mergeCells count="31">
    <mergeCell ref="C277:G277"/>
    <mergeCell ref="C209:G209"/>
    <mergeCell ref="C212:G212"/>
    <mergeCell ref="C228:G228"/>
    <mergeCell ref="C263:G263"/>
    <mergeCell ref="C267:G267"/>
    <mergeCell ref="C273:G273"/>
    <mergeCell ref="C133:G133"/>
    <mergeCell ref="C136:G136"/>
    <mergeCell ref="C145:G145"/>
    <mergeCell ref="C154:G154"/>
    <mergeCell ref="C174:G174"/>
    <mergeCell ref="C206:G206"/>
    <mergeCell ref="C75:G75"/>
    <mergeCell ref="C83:G83"/>
    <mergeCell ref="C86:G86"/>
    <mergeCell ref="C98:G98"/>
    <mergeCell ref="C103:G103"/>
    <mergeCell ref="C121:G121"/>
    <mergeCell ref="C20:G20"/>
    <mergeCell ref="C27:G27"/>
    <mergeCell ref="C37:G37"/>
    <mergeCell ref="C38:G38"/>
    <mergeCell ref="C42:G42"/>
    <mergeCell ref="C59:G59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horizontalDpi="4294967295" verticalDpi="4294967295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139D-6C9A-400F-85C9-80B4FA2F1A1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127</v>
      </c>
      <c r="B1" s="200"/>
      <c r="C1" s="200"/>
      <c r="D1" s="200"/>
      <c r="E1" s="200"/>
      <c r="F1" s="200"/>
      <c r="G1" s="200"/>
      <c r="AG1" t="s">
        <v>128</v>
      </c>
    </row>
    <row r="2" spans="1:60" ht="25.05" customHeight="1" x14ac:dyDescent="0.25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129</v>
      </c>
    </row>
    <row r="3" spans="1:60" ht="25.05" customHeight="1" x14ac:dyDescent="0.25">
      <c r="A3" s="201" t="s">
        <v>8</v>
      </c>
      <c r="B3" s="49" t="s">
        <v>56</v>
      </c>
      <c r="C3" s="204" t="s">
        <v>57</v>
      </c>
      <c r="D3" s="202"/>
      <c r="E3" s="202"/>
      <c r="F3" s="202"/>
      <c r="G3" s="203"/>
      <c r="AC3" s="179" t="s">
        <v>129</v>
      </c>
      <c r="AG3" t="s">
        <v>130</v>
      </c>
    </row>
    <row r="4" spans="1:60" ht="25.05" customHeight="1" x14ac:dyDescent="0.25">
      <c r="A4" s="205" t="s">
        <v>9</v>
      </c>
      <c r="B4" s="206" t="s">
        <v>58</v>
      </c>
      <c r="C4" s="207" t="s">
        <v>59</v>
      </c>
      <c r="D4" s="208"/>
      <c r="E4" s="208"/>
      <c r="F4" s="208"/>
      <c r="G4" s="209"/>
      <c r="AG4" t="s">
        <v>131</v>
      </c>
    </row>
    <row r="5" spans="1:60" x14ac:dyDescent="0.25">
      <c r="D5" s="10"/>
    </row>
    <row r="6" spans="1:60" ht="39.6" x14ac:dyDescent="0.25">
      <c r="A6" s="211" t="s">
        <v>132</v>
      </c>
      <c r="B6" s="213" t="s">
        <v>133</v>
      </c>
      <c r="C6" s="213" t="s">
        <v>134</v>
      </c>
      <c r="D6" s="212" t="s">
        <v>135</v>
      </c>
      <c r="E6" s="211" t="s">
        <v>136</v>
      </c>
      <c r="F6" s="210" t="s">
        <v>137</v>
      </c>
      <c r="G6" s="211" t="s">
        <v>29</v>
      </c>
      <c r="H6" s="214" t="s">
        <v>30</v>
      </c>
      <c r="I6" s="214" t="s">
        <v>138</v>
      </c>
      <c r="J6" s="214" t="s">
        <v>31</v>
      </c>
      <c r="K6" s="214" t="s">
        <v>139</v>
      </c>
      <c r="L6" s="214" t="s">
        <v>140</v>
      </c>
      <c r="M6" s="214" t="s">
        <v>141</v>
      </c>
      <c r="N6" s="214" t="s">
        <v>142</v>
      </c>
      <c r="O6" s="214" t="s">
        <v>143</v>
      </c>
      <c r="P6" s="214" t="s">
        <v>144</v>
      </c>
      <c r="Q6" s="214" t="s">
        <v>145</v>
      </c>
      <c r="R6" s="214" t="s">
        <v>146</v>
      </c>
      <c r="S6" s="214" t="s">
        <v>147</v>
      </c>
      <c r="T6" s="214" t="s">
        <v>148</v>
      </c>
      <c r="U6" s="214" t="s">
        <v>149</v>
      </c>
      <c r="V6" s="214" t="s">
        <v>150</v>
      </c>
      <c r="W6" s="214" t="s">
        <v>151</v>
      </c>
      <c r="X6" s="214" t="s">
        <v>152</v>
      </c>
      <c r="Y6" s="214" t="s">
        <v>153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29" t="s">
        <v>154</v>
      </c>
      <c r="B8" s="230" t="s">
        <v>102</v>
      </c>
      <c r="C8" s="254" t="s">
        <v>103</v>
      </c>
      <c r="D8" s="231"/>
      <c r="E8" s="232"/>
      <c r="F8" s="233"/>
      <c r="G8" s="233">
        <f>SUMIF(AG9:AG9,"&lt;&gt;NOR",G9:G9)</f>
        <v>0</v>
      </c>
      <c r="H8" s="233"/>
      <c r="I8" s="233">
        <f>SUM(I9:I9)</f>
        <v>0</v>
      </c>
      <c r="J8" s="233"/>
      <c r="K8" s="233">
        <f>SUM(K9:K9)</f>
        <v>0</v>
      </c>
      <c r="L8" s="233"/>
      <c r="M8" s="233">
        <f>SUM(M9:M9)</f>
        <v>0</v>
      </c>
      <c r="N8" s="232"/>
      <c r="O8" s="232">
        <f>SUM(O9:O9)</f>
        <v>0</v>
      </c>
      <c r="P8" s="232"/>
      <c r="Q8" s="232">
        <f>SUM(Q9:Q9)</f>
        <v>0</v>
      </c>
      <c r="R8" s="233"/>
      <c r="S8" s="233"/>
      <c r="T8" s="234"/>
      <c r="U8" s="228"/>
      <c r="V8" s="228">
        <f>SUM(V9:V9)</f>
        <v>0</v>
      </c>
      <c r="W8" s="228"/>
      <c r="X8" s="228"/>
      <c r="Y8" s="228"/>
      <c r="AG8" t="s">
        <v>155</v>
      </c>
    </row>
    <row r="9" spans="1:60" outlineLevel="1" x14ac:dyDescent="0.25">
      <c r="A9" s="236">
        <v>1</v>
      </c>
      <c r="B9" s="237" t="s">
        <v>536</v>
      </c>
      <c r="C9" s="255" t="s">
        <v>537</v>
      </c>
      <c r="D9" s="238" t="s">
        <v>287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211</v>
      </c>
      <c r="T9" s="242" t="s">
        <v>212</v>
      </c>
      <c r="U9" s="225">
        <v>0</v>
      </c>
      <c r="V9" s="225">
        <f>ROUND(E9*U9,2)</f>
        <v>0</v>
      </c>
      <c r="W9" s="225"/>
      <c r="X9" s="225" t="s">
        <v>161</v>
      </c>
      <c r="Y9" s="225" t="s">
        <v>162</v>
      </c>
      <c r="Z9" s="215"/>
      <c r="AA9" s="215"/>
      <c r="AB9" s="215"/>
      <c r="AC9" s="215"/>
      <c r="AD9" s="215"/>
      <c r="AE9" s="215"/>
      <c r="AF9" s="215"/>
      <c r="AG9" s="215" t="s">
        <v>163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x14ac:dyDescent="0.25">
      <c r="A10" s="3"/>
      <c r="B10" s="4"/>
      <c r="C10" s="261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140</v>
      </c>
    </row>
    <row r="11" spans="1:60" x14ac:dyDescent="0.25">
      <c r="A11" s="218"/>
      <c r="B11" s="219" t="s">
        <v>29</v>
      </c>
      <c r="C11" s="262"/>
      <c r="D11" s="220"/>
      <c r="E11" s="221"/>
      <c r="F11" s="221"/>
      <c r="G11" s="235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534</v>
      </c>
    </row>
    <row r="12" spans="1:60" x14ac:dyDescent="0.25">
      <c r="C12" s="263"/>
      <c r="D12" s="10"/>
      <c r="AG12" t="s">
        <v>535</v>
      </c>
    </row>
    <row r="13" spans="1:60" x14ac:dyDescent="0.25">
      <c r="D13" s="10"/>
    </row>
    <row r="14" spans="1:60" x14ac:dyDescent="0.25">
      <c r="D14" s="10"/>
    </row>
    <row r="15" spans="1:60" x14ac:dyDescent="0.25">
      <c r="D15" s="10"/>
    </row>
    <row r="16" spans="1:60" x14ac:dyDescent="0.25">
      <c r="D16" s="10"/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  <row r="21" spans="4:4" x14ac:dyDescent="0.25">
      <c r="D21" s="10"/>
    </row>
    <row r="22" spans="4:4" x14ac:dyDescent="0.25">
      <c r="D22" s="10"/>
    </row>
    <row r="23" spans="4:4" x14ac:dyDescent="0.25">
      <c r="D23" s="10"/>
    </row>
    <row r="24" spans="4:4" x14ac:dyDescent="0.25">
      <c r="D24" s="10"/>
    </row>
    <row r="25" spans="4:4" x14ac:dyDescent="0.25">
      <c r="D25" s="10"/>
    </row>
    <row r="26" spans="4:4" x14ac:dyDescent="0.25">
      <c r="D26" s="10"/>
    </row>
    <row r="27" spans="4:4" x14ac:dyDescent="0.25">
      <c r="D27" s="10"/>
    </row>
    <row r="28" spans="4:4" x14ac:dyDescent="0.25">
      <c r="D28" s="10"/>
    </row>
    <row r="29" spans="4:4" x14ac:dyDescent="0.25">
      <c r="D29" s="10"/>
    </row>
    <row r="30" spans="4:4" x14ac:dyDescent="0.25">
      <c r="D30" s="10"/>
    </row>
    <row r="31" spans="4:4" x14ac:dyDescent="0.25">
      <c r="D31" s="10"/>
    </row>
    <row r="32" spans="4:4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S8AcYWhqVBs8APQiYxKJ6br2PyyXJW5i9yUQkcFSS5E23nKLvXD+FjBxpqLNrbQsJKH34mYfSDhuxoIG7b+nOg==" saltValue="S2a/jCnjDcisDGYKFTpBj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4294967295" verticalDpi="4294967295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871A0-0990-4F24-9B26-9DF65C24F8A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127</v>
      </c>
      <c r="B1" s="200"/>
      <c r="C1" s="200"/>
      <c r="D1" s="200"/>
      <c r="E1" s="200"/>
      <c r="F1" s="200"/>
      <c r="G1" s="200"/>
      <c r="AG1" t="s">
        <v>128</v>
      </c>
    </row>
    <row r="2" spans="1:60" ht="25.05" customHeight="1" x14ac:dyDescent="0.25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129</v>
      </c>
    </row>
    <row r="3" spans="1:60" ht="25.05" customHeight="1" x14ac:dyDescent="0.25">
      <c r="A3" s="201" t="s">
        <v>8</v>
      </c>
      <c r="B3" s="49" t="s">
        <v>60</v>
      </c>
      <c r="C3" s="204" t="s">
        <v>61</v>
      </c>
      <c r="D3" s="202"/>
      <c r="E3" s="202"/>
      <c r="F3" s="202"/>
      <c r="G3" s="203"/>
      <c r="AC3" s="179" t="s">
        <v>129</v>
      </c>
      <c r="AG3" t="s">
        <v>130</v>
      </c>
    </row>
    <row r="4" spans="1:60" ht="25.05" customHeight="1" x14ac:dyDescent="0.25">
      <c r="A4" s="205" t="s">
        <v>9</v>
      </c>
      <c r="B4" s="206" t="s">
        <v>62</v>
      </c>
      <c r="C4" s="207" t="s">
        <v>63</v>
      </c>
      <c r="D4" s="208"/>
      <c r="E4" s="208"/>
      <c r="F4" s="208"/>
      <c r="G4" s="209"/>
      <c r="AG4" t="s">
        <v>131</v>
      </c>
    </row>
    <row r="5" spans="1:60" x14ac:dyDescent="0.25">
      <c r="D5" s="10"/>
    </row>
    <row r="6" spans="1:60" ht="39.6" x14ac:dyDescent="0.25">
      <c r="A6" s="211" t="s">
        <v>132</v>
      </c>
      <c r="B6" s="213" t="s">
        <v>133</v>
      </c>
      <c r="C6" s="213" t="s">
        <v>134</v>
      </c>
      <c r="D6" s="212" t="s">
        <v>135</v>
      </c>
      <c r="E6" s="211" t="s">
        <v>136</v>
      </c>
      <c r="F6" s="210" t="s">
        <v>137</v>
      </c>
      <c r="G6" s="211" t="s">
        <v>29</v>
      </c>
      <c r="H6" s="214" t="s">
        <v>30</v>
      </c>
      <c r="I6" s="214" t="s">
        <v>138</v>
      </c>
      <c r="J6" s="214" t="s">
        <v>31</v>
      </c>
      <c r="K6" s="214" t="s">
        <v>139</v>
      </c>
      <c r="L6" s="214" t="s">
        <v>140</v>
      </c>
      <c r="M6" s="214" t="s">
        <v>141</v>
      </c>
      <c r="N6" s="214" t="s">
        <v>142</v>
      </c>
      <c r="O6" s="214" t="s">
        <v>143</v>
      </c>
      <c r="P6" s="214" t="s">
        <v>144</v>
      </c>
      <c r="Q6" s="214" t="s">
        <v>145</v>
      </c>
      <c r="R6" s="214" t="s">
        <v>146</v>
      </c>
      <c r="S6" s="214" t="s">
        <v>147</v>
      </c>
      <c r="T6" s="214" t="s">
        <v>148</v>
      </c>
      <c r="U6" s="214" t="s">
        <v>149</v>
      </c>
      <c r="V6" s="214" t="s">
        <v>150</v>
      </c>
      <c r="W6" s="214" t="s">
        <v>151</v>
      </c>
      <c r="X6" s="214" t="s">
        <v>152</v>
      </c>
      <c r="Y6" s="214" t="s">
        <v>153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29" t="s">
        <v>154</v>
      </c>
      <c r="B8" s="230" t="s">
        <v>120</v>
      </c>
      <c r="C8" s="254" t="s">
        <v>121</v>
      </c>
      <c r="D8" s="231"/>
      <c r="E8" s="232"/>
      <c r="F8" s="233"/>
      <c r="G8" s="233">
        <f>SUMIF(AG9:AG9,"&lt;&gt;NOR",G9:G9)</f>
        <v>0</v>
      </c>
      <c r="H8" s="233"/>
      <c r="I8" s="233">
        <f>SUM(I9:I9)</f>
        <v>0</v>
      </c>
      <c r="J8" s="233"/>
      <c r="K8" s="233">
        <f>SUM(K9:K9)</f>
        <v>0</v>
      </c>
      <c r="L8" s="233"/>
      <c r="M8" s="233">
        <f>SUM(M9:M9)</f>
        <v>0</v>
      </c>
      <c r="N8" s="232"/>
      <c r="O8" s="232">
        <f>SUM(O9:O9)</f>
        <v>0</v>
      </c>
      <c r="P8" s="232"/>
      <c r="Q8" s="232">
        <f>SUM(Q9:Q9)</f>
        <v>0</v>
      </c>
      <c r="R8" s="233"/>
      <c r="S8" s="233"/>
      <c r="T8" s="234"/>
      <c r="U8" s="228"/>
      <c r="V8" s="228">
        <f>SUM(V9:V9)</f>
        <v>0</v>
      </c>
      <c r="W8" s="228"/>
      <c r="X8" s="228"/>
      <c r="Y8" s="228"/>
      <c r="AG8" t="s">
        <v>155</v>
      </c>
    </row>
    <row r="9" spans="1:60" outlineLevel="1" x14ac:dyDescent="0.25">
      <c r="A9" s="236">
        <v>1</v>
      </c>
      <c r="B9" s="237" t="s">
        <v>538</v>
      </c>
      <c r="C9" s="255" t="s">
        <v>539</v>
      </c>
      <c r="D9" s="238" t="s">
        <v>287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211</v>
      </c>
      <c r="T9" s="242" t="s">
        <v>390</v>
      </c>
      <c r="U9" s="225">
        <v>0</v>
      </c>
      <c r="V9" s="225">
        <f>ROUND(E9*U9,2)</f>
        <v>0</v>
      </c>
      <c r="W9" s="225"/>
      <c r="X9" s="225" t="s">
        <v>161</v>
      </c>
      <c r="Y9" s="225" t="s">
        <v>162</v>
      </c>
      <c r="Z9" s="215"/>
      <c r="AA9" s="215"/>
      <c r="AB9" s="215"/>
      <c r="AC9" s="215"/>
      <c r="AD9" s="215"/>
      <c r="AE9" s="215"/>
      <c r="AF9" s="215"/>
      <c r="AG9" s="215" t="s">
        <v>163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x14ac:dyDescent="0.25">
      <c r="A10" s="3"/>
      <c r="B10" s="4"/>
      <c r="C10" s="261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140</v>
      </c>
    </row>
    <row r="11" spans="1:60" x14ac:dyDescent="0.25">
      <c r="A11" s="218"/>
      <c r="B11" s="219" t="s">
        <v>29</v>
      </c>
      <c r="C11" s="262"/>
      <c r="D11" s="220"/>
      <c r="E11" s="221"/>
      <c r="F11" s="221"/>
      <c r="G11" s="235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534</v>
      </c>
    </row>
    <row r="12" spans="1:60" x14ac:dyDescent="0.25">
      <c r="C12" s="263"/>
      <c r="D12" s="10"/>
      <c r="AG12" t="s">
        <v>535</v>
      </c>
    </row>
    <row r="13" spans="1:60" x14ac:dyDescent="0.25">
      <c r="D13" s="10"/>
    </row>
    <row r="14" spans="1:60" x14ac:dyDescent="0.25">
      <c r="D14" s="10"/>
    </row>
    <row r="15" spans="1:60" x14ac:dyDescent="0.25">
      <c r="D15" s="10"/>
    </row>
    <row r="16" spans="1:60" x14ac:dyDescent="0.25">
      <c r="D16" s="10"/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  <row r="21" spans="4:4" x14ac:dyDescent="0.25">
      <c r="D21" s="10"/>
    </row>
    <row r="22" spans="4:4" x14ac:dyDescent="0.25">
      <c r="D22" s="10"/>
    </row>
    <row r="23" spans="4:4" x14ac:dyDescent="0.25">
      <c r="D23" s="10"/>
    </row>
    <row r="24" spans="4:4" x14ac:dyDescent="0.25">
      <c r="D24" s="10"/>
    </row>
    <row r="25" spans="4:4" x14ac:dyDescent="0.25">
      <c r="D25" s="10"/>
    </row>
    <row r="26" spans="4:4" x14ac:dyDescent="0.25">
      <c r="D26" s="10"/>
    </row>
    <row r="27" spans="4:4" x14ac:dyDescent="0.25">
      <c r="D27" s="10"/>
    </row>
    <row r="28" spans="4:4" x14ac:dyDescent="0.25">
      <c r="D28" s="10"/>
    </row>
    <row r="29" spans="4:4" x14ac:dyDescent="0.25">
      <c r="D29" s="10"/>
    </row>
    <row r="30" spans="4:4" x14ac:dyDescent="0.25">
      <c r="D30" s="10"/>
    </row>
    <row r="31" spans="4:4" x14ac:dyDescent="0.25">
      <c r="D31" s="10"/>
    </row>
    <row r="32" spans="4:4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rjBS1CcQSHAY2HdBi3S2gx0xB3BVLK5HxKBIu3CgWtZhXp26B//3Ydbd1GMj5/CZ94PYwcGeWWR4eFOM3k+fGg==" saltValue="y48nSH4WSEMzKpl8qyJjI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4294967295" verticalDpi="4294967295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D.1.1 01 Pol</vt:lpstr>
      <vt:lpstr>D.1.3 03 Pol</vt:lpstr>
      <vt:lpstr>D.1.4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 01 Pol'!Názvy_tisku</vt:lpstr>
      <vt:lpstr>'D.1.3 03 Pol'!Názvy_tisku</vt:lpstr>
      <vt:lpstr>'D.1.4 02 Pol'!Názvy_tisku</vt:lpstr>
      <vt:lpstr>oadresa</vt:lpstr>
      <vt:lpstr>Stavba!Objednatel</vt:lpstr>
      <vt:lpstr>Stavba!Objekt</vt:lpstr>
      <vt:lpstr>'D.1.1 01 Pol'!Oblast_tisku</vt:lpstr>
      <vt:lpstr>'D.1.3 03 Pol'!Oblast_tisku</vt:lpstr>
      <vt:lpstr>'D.1.4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Jasek Marek</dc:creator>
  <cp:lastModifiedBy>Jasek Marek</cp:lastModifiedBy>
  <cp:lastPrinted>2019-03-19T12:27:02Z</cp:lastPrinted>
  <dcterms:created xsi:type="dcterms:W3CDTF">2009-04-08T07:15:50Z</dcterms:created>
  <dcterms:modified xsi:type="dcterms:W3CDTF">2024-01-23T10:23:52Z</dcterms:modified>
</cp:coreProperties>
</file>